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Master" sheetId="1" r:id="rId1"/>
    <sheet name="Fasih_2312" sheetId="3" state="hidden" r:id="rId2"/>
    <sheet name="Fasih_2712" sheetId="4" state="hidden" r:id="rId3"/>
    <sheet name="Ubinan_Padi" sheetId="6" state="hidden" r:id="rId4"/>
    <sheet name="Pergantian Sampel Jagung" sheetId="10" state="hidden" r:id="rId5"/>
    <sheet name="24S3_Ubinan_Palawija" sheetId="11" state="hidden" r:id="rId6"/>
    <sheet name="25S1_Listing_Palawija" sheetId="12" state="hidden" r:id="rId7"/>
    <sheet name="Fasih_0107" sheetId="14" state="hidden" r:id="rId8"/>
    <sheet name="Fasih_0117" sheetId="15" state="hidden" r:id="rId9"/>
    <sheet name="Fasih_0130" sheetId="16" state="hidden" r:id="rId10"/>
    <sheet name="Peserta Briefing" sheetId="19" state="hidden" r:id="rId11"/>
  </sheets>
  <definedNames>
    <definedName name="_xlnm._FilterDatabase" localSheetId="5" hidden="1">'24S3_Ubinan_Palawija'!$A$1:$N$297</definedName>
    <definedName name="_xlnm._FilterDatabase" localSheetId="8" hidden="1">Fasih_0117!$A$1:$L$57</definedName>
    <definedName name="_xlnm._FilterDatabase" localSheetId="9" hidden="1">Fasih_0130!$A$1:$L$57</definedName>
    <definedName name="_xlnm._FilterDatabase" localSheetId="1" hidden="1">Fasih_2312!$A$1:$K$269</definedName>
    <definedName name="_xlnm._FilterDatabase" localSheetId="3" hidden="1">Ubinan_Padi!$A$1:$F$203</definedName>
  </definedNames>
  <calcPr calcId="144525"/>
</workbook>
</file>

<file path=xl/calcChain.xml><?xml version="1.0" encoding="utf-8"?>
<calcChain xmlns="http://schemas.openxmlformats.org/spreadsheetml/2006/main">
  <c r="H23" i="19" l="1"/>
  <c r="I3" i="19"/>
  <c r="I2" i="19"/>
  <c r="L57" i="16"/>
  <c r="K57" i="16"/>
  <c r="L56" i="16"/>
  <c r="K56" i="16"/>
  <c r="L55" i="16"/>
  <c r="K55" i="16"/>
  <c r="L54" i="16"/>
  <c r="K54" i="16"/>
  <c r="L53" i="16"/>
  <c r="K53" i="16"/>
  <c r="L52" i="16"/>
  <c r="K52" i="16"/>
  <c r="L51" i="16"/>
  <c r="K51" i="16"/>
  <c r="L50" i="16"/>
  <c r="L49" i="16"/>
  <c r="K49" i="16"/>
  <c r="L48" i="16"/>
  <c r="L47" i="16"/>
  <c r="L46" i="16"/>
  <c r="K46" i="16"/>
  <c r="L45" i="16"/>
  <c r="K45" i="16"/>
  <c r="L44" i="16"/>
  <c r="K44" i="16"/>
  <c r="L43" i="16"/>
  <c r="K43" i="16"/>
  <c r="L42" i="16"/>
  <c r="K42" i="16"/>
  <c r="L41" i="16"/>
  <c r="K41" i="16"/>
  <c r="L40" i="16"/>
  <c r="K40" i="16"/>
  <c r="L39" i="16"/>
  <c r="K39" i="16"/>
  <c r="L38" i="16"/>
  <c r="K38" i="16"/>
  <c r="L37" i="16"/>
  <c r="K37" i="16"/>
  <c r="L36" i="16"/>
  <c r="K36" i="16"/>
  <c r="L35" i="16"/>
  <c r="K35" i="16"/>
  <c r="L34" i="16"/>
  <c r="K34" i="16"/>
  <c r="L33" i="16"/>
  <c r="K33" i="16"/>
  <c r="L32" i="16"/>
  <c r="K32" i="16"/>
  <c r="L31" i="16"/>
  <c r="K31" i="16"/>
  <c r="L30" i="16"/>
  <c r="L29" i="16"/>
  <c r="K29" i="16"/>
  <c r="L28" i="16"/>
  <c r="L27" i="16"/>
  <c r="K27" i="16"/>
  <c r="L26" i="16"/>
  <c r="K26" i="16"/>
  <c r="L25" i="16"/>
  <c r="K25" i="16"/>
  <c r="L24" i="16"/>
  <c r="K24" i="16"/>
  <c r="L23" i="16"/>
  <c r="K23" i="16"/>
  <c r="L22" i="16"/>
  <c r="K22" i="16"/>
  <c r="L21" i="16"/>
  <c r="K21" i="16"/>
  <c r="L20" i="16"/>
  <c r="K20" i="16"/>
  <c r="L19" i="16"/>
  <c r="K19" i="16"/>
  <c r="L18" i="16"/>
  <c r="K18" i="16"/>
  <c r="L17" i="16"/>
  <c r="K17" i="16"/>
  <c r="L16" i="16"/>
  <c r="K16" i="16"/>
  <c r="L15" i="16"/>
  <c r="L14" i="16"/>
  <c r="L13" i="16"/>
  <c r="L12" i="16"/>
  <c r="K12" i="16"/>
  <c r="L11" i="16"/>
  <c r="K11" i="16"/>
  <c r="L10" i="16"/>
  <c r="K10" i="16"/>
  <c r="L9" i="16"/>
  <c r="K9" i="16"/>
  <c r="L8" i="16"/>
  <c r="K8" i="16"/>
  <c r="L7" i="16"/>
  <c r="K7" i="16"/>
  <c r="L6" i="16"/>
  <c r="K6" i="16"/>
  <c r="L5" i="16"/>
  <c r="K5" i="16"/>
  <c r="L4" i="16"/>
  <c r="K4" i="16"/>
  <c r="L3" i="16"/>
  <c r="K3" i="16"/>
  <c r="L2" i="16"/>
  <c r="K2" i="16"/>
  <c r="L57" i="15"/>
  <c r="L56" i="15"/>
  <c r="L55" i="15"/>
  <c r="L54" i="15"/>
  <c r="L53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1" i="15"/>
  <c r="L30" i="15"/>
  <c r="L29" i="15"/>
  <c r="L28" i="15"/>
  <c r="L27" i="15"/>
  <c r="L21" i="15"/>
  <c r="L20" i="15"/>
  <c r="L19" i="15"/>
  <c r="S12" i="15"/>
  <c r="P12" i="15"/>
  <c r="O12" i="15"/>
  <c r="S11" i="15"/>
  <c r="P11" i="15"/>
  <c r="O11" i="15"/>
  <c r="L11" i="15"/>
  <c r="S10" i="15"/>
  <c r="P10" i="15"/>
  <c r="O10" i="15"/>
  <c r="L10" i="15"/>
  <c r="S9" i="15"/>
  <c r="P9" i="15"/>
  <c r="O9" i="15"/>
  <c r="L9" i="15"/>
  <c r="S8" i="15"/>
  <c r="P8" i="15"/>
  <c r="O8" i="15"/>
  <c r="L8" i="15"/>
  <c r="S7" i="15"/>
  <c r="P7" i="15"/>
  <c r="O7" i="15"/>
  <c r="S6" i="15"/>
  <c r="P6" i="15"/>
  <c r="O6" i="15"/>
  <c r="S5" i="15"/>
  <c r="P5" i="15"/>
  <c r="O5" i="15"/>
  <c r="L5" i="15"/>
  <c r="S4" i="15"/>
  <c r="P4" i="15"/>
  <c r="O4" i="15"/>
  <c r="L4" i="15"/>
  <c r="S3" i="15"/>
  <c r="P3" i="15"/>
  <c r="O3" i="15"/>
  <c r="L3" i="15"/>
  <c r="S2" i="15"/>
  <c r="P2" i="15"/>
  <c r="O2" i="15"/>
  <c r="L2" i="15"/>
  <c r="S12" i="14"/>
  <c r="R12" i="14"/>
  <c r="Q12" i="14"/>
  <c r="S11" i="14"/>
  <c r="R11" i="14"/>
  <c r="Q11" i="14"/>
  <c r="S10" i="14"/>
  <c r="R10" i="14"/>
  <c r="Q10" i="14"/>
  <c r="S9" i="14"/>
  <c r="R9" i="14"/>
  <c r="Q9" i="14"/>
  <c r="S8" i="14"/>
  <c r="R8" i="14"/>
  <c r="Q8" i="14"/>
  <c r="S7" i="14"/>
  <c r="R7" i="14"/>
  <c r="Q7" i="14"/>
  <c r="S6" i="14"/>
  <c r="R6" i="14"/>
  <c r="Q6" i="14"/>
  <c r="S5" i="14"/>
  <c r="R5" i="14"/>
  <c r="Q5" i="14"/>
  <c r="S4" i="14"/>
  <c r="R4" i="14"/>
  <c r="Q4" i="14"/>
  <c r="S3" i="14"/>
  <c r="R3" i="14"/>
  <c r="Q3" i="14"/>
  <c r="S2" i="14"/>
  <c r="R2" i="14"/>
  <c r="Q2" i="14"/>
  <c r="F34" i="12"/>
  <c r="E34" i="12"/>
  <c r="D34" i="12"/>
  <c r="C34" i="12"/>
  <c r="B34" i="12"/>
  <c r="F33" i="12"/>
  <c r="E33" i="12"/>
  <c r="D33" i="12"/>
  <c r="C33" i="12"/>
  <c r="B33" i="12"/>
  <c r="E32" i="12"/>
  <c r="F32" i="12" s="1"/>
  <c r="D32" i="12"/>
  <c r="C32" i="12"/>
  <c r="B32" i="12"/>
  <c r="E31" i="12"/>
  <c r="F31" i="12" s="1"/>
  <c r="D31" i="12"/>
  <c r="C31" i="12"/>
  <c r="B31" i="12"/>
  <c r="E30" i="12"/>
  <c r="F30" i="12" s="1"/>
  <c r="D30" i="12"/>
  <c r="C30" i="12"/>
  <c r="B30" i="12"/>
  <c r="E29" i="12"/>
  <c r="F29" i="12" s="1"/>
  <c r="D29" i="12"/>
  <c r="C29" i="12"/>
  <c r="B29" i="12"/>
  <c r="E28" i="12"/>
  <c r="F28" i="12" s="1"/>
  <c r="D28" i="12"/>
  <c r="C28" i="12"/>
  <c r="B28" i="12"/>
  <c r="F27" i="12"/>
  <c r="E27" i="12"/>
  <c r="D27" i="12"/>
  <c r="C27" i="12"/>
  <c r="B27" i="12"/>
  <c r="F26" i="12"/>
  <c r="E26" i="12"/>
  <c r="D26" i="12"/>
  <c r="C26" i="12"/>
  <c r="B26" i="12"/>
  <c r="F25" i="12"/>
  <c r="E25" i="12"/>
  <c r="D25" i="12"/>
  <c r="C25" i="12"/>
  <c r="B25" i="12"/>
  <c r="E24" i="12"/>
  <c r="F24" i="12" s="1"/>
  <c r="D24" i="12"/>
  <c r="C24" i="12"/>
  <c r="B24" i="12"/>
  <c r="E23" i="12"/>
  <c r="F23" i="12" s="1"/>
  <c r="D23" i="12"/>
  <c r="C23" i="12"/>
  <c r="B23" i="12"/>
  <c r="E22" i="12"/>
  <c r="F22" i="12" s="1"/>
  <c r="D22" i="12"/>
  <c r="C22" i="12"/>
  <c r="B22" i="12"/>
  <c r="E21" i="12"/>
  <c r="F21" i="12" s="1"/>
  <c r="D21" i="12"/>
  <c r="C21" i="12"/>
  <c r="B21" i="12"/>
  <c r="E20" i="12"/>
  <c r="F20" i="12" s="1"/>
  <c r="D20" i="12"/>
  <c r="C20" i="12"/>
  <c r="B20" i="12"/>
  <c r="F19" i="12"/>
  <c r="E19" i="12"/>
  <c r="D19" i="12"/>
  <c r="C19" i="12"/>
  <c r="B19" i="12"/>
  <c r="E18" i="12"/>
  <c r="F18" i="12" s="1"/>
  <c r="D18" i="12"/>
  <c r="C18" i="12"/>
  <c r="B18" i="12"/>
  <c r="F17" i="12"/>
  <c r="E17" i="12"/>
  <c r="D17" i="12"/>
  <c r="C17" i="12"/>
  <c r="B17" i="12"/>
  <c r="E16" i="12"/>
  <c r="F16" i="12" s="1"/>
  <c r="D16" i="12"/>
  <c r="C16" i="12"/>
  <c r="B16" i="12"/>
  <c r="E15" i="12"/>
  <c r="F15" i="12" s="1"/>
  <c r="D15" i="12"/>
  <c r="C15" i="12"/>
  <c r="B15" i="12"/>
  <c r="F14" i="12"/>
  <c r="E14" i="12"/>
  <c r="D14" i="12"/>
  <c r="C14" i="12"/>
  <c r="B14" i="12"/>
  <c r="E13" i="12"/>
  <c r="F13" i="12" s="1"/>
  <c r="D13" i="12"/>
  <c r="C13" i="12"/>
  <c r="B13" i="12"/>
  <c r="E12" i="12"/>
  <c r="F12" i="12" s="1"/>
  <c r="D12" i="12"/>
  <c r="C12" i="12"/>
  <c r="B12" i="12"/>
  <c r="F11" i="12"/>
  <c r="E11" i="12"/>
  <c r="D11" i="12"/>
  <c r="C11" i="12"/>
  <c r="B11" i="12"/>
  <c r="E10" i="12"/>
  <c r="F10" i="12" s="1"/>
  <c r="D10" i="12"/>
  <c r="C10" i="12"/>
  <c r="B10" i="12"/>
  <c r="F9" i="12"/>
  <c r="E9" i="12"/>
  <c r="D9" i="12"/>
  <c r="C9" i="12"/>
  <c r="B9" i="12"/>
  <c r="E8" i="12"/>
  <c r="F8" i="12" s="1"/>
  <c r="D8" i="12"/>
  <c r="C8" i="12"/>
  <c r="B8" i="12"/>
  <c r="E7" i="12"/>
  <c r="F7" i="12" s="1"/>
  <c r="D7" i="12"/>
  <c r="C7" i="12"/>
  <c r="B7" i="12"/>
  <c r="F6" i="12"/>
  <c r="E6" i="12"/>
  <c r="D6" i="12"/>
  <c r="C6" i="12"/>
  <c r="B6" i="12"/>
  <c r="E5" i="12"/>
  <c r="F5" i="12" s="1"/>
  <c r="D5" i="12"/>
  <c r="C5" i="12"/>
  <c r="B5" i="12"/>
  <c r="E4" i="12"/>
  <c r="F4" i="12" s="1"/>
  <c r="D4" i="12"/>
  <c r="C4" i="12"/>
  <c r="B4" i="12"/>
  <c r="F3" i="12"/>
  <c r="E3" i="12"/>
  <c r="D3" i="12"/>
  <c r="C3" i="12"/>
  <c r="B3" i="12"/>
  <c r="E2" i="12"/>
  <c r="F2" i="12" s="1"/>
  <c r="D2" i="12"/>
  <c r="C2" i="12"/>
  <c r="B2" i="12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O3" i="11"/>
  <c r="N3" i="11"/>
  <c r="F3" i="11"/>
  <c r="N2" i="11"/>
  <c r="F2" i="11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R16" i="4"/>
  <c r="Q16" i="4"/>
  <c r="T16" i="4" s="1"/>
  <c r="W16" i="4" s="1"/>
  <c r="P16" i="4"/>
  <c r="R15" i="4"/>
  <c r="Q15" i="4"/>
  <c r="P15" i="4"/>
  <c r="T15" i="4" s="1"/>
  <c r="W15" i="4" s="1"/>
  <c r="T14" i="4"/>
  <c r="W14" i="4" s="1"/>
  <c r="R14" i="4"/>
  <c r="Q14" i="4"/>
  <c r="P14" i="4"/>
  <c r="R13" i="4"/>
  <c r="Q13" i="4"/>
  <c r="P13" i="4"/>
  <c r="T13" i="4" s="1"/>
  <c r="W13" i="4" s="1"/>
  <c r="R12" i="4"/>
  <c r="Q12" i="4"/>
  <c r="P12" i="4"/>
  <c r="T12" i="4" s="1"/>
  <c r="W12" i="4" s="1"/>
  <c r="R11" i="4"/>
  <c r="Q11" i="4"/>
  <c r="P11" i="4"/>
  <c r="T11" i="4" s="1"/>
  <c r="W11" i="4" s="1"/>
  <c r="R10" i="4"/>
  <c r="T10" i="4" s="1"/>
  <c r="W10" i="4" s="1"/>
  <c r="Q10" i="4"/>
  <c r="P10" i="4"/>
  <c r="R9" i="4"/>
  <c r="Q9" i="4"/>
  <c r="P9" i="4"/>
  <c r="T9" i="4" s="1"/>
  <c r="W9" i="4" s="1"/>
  <c r="R8" i="4"/>
  <c r="Q8" i="4"/>
  <c r="T8" i="4" s="1"/>
  <c r="W8" i="4" s="1"/>
  <c r="P8" i="4"/>
  <c r="R7" i="4"/>
  <c r="Q7" i="4"/>
  <c r="P7" i="4"/>
  <c r="T7" i="4" s="1"/>
  <c r="W7" i="4" s="1"/>
  <c r="T6" i="4"/>
  <c r="W6" i="4" s="1"/>
  <c r="R6" i="4"/>
  <c r="Q6" i="4"/>
  <c r="P6" i="4"/>
  <c r="R5" i="4"/>
  <c r="Q5" i="4"/>
  <c r="P5" i="4"/>
  <c r="T5" i="4" s="1"/>
  <c r="W5" i="4" s="1"/>
  <c r="R4" i="4"/>
  <c r="Q4" i="4"/>
  <c r="P4" i="4"/>
  <c r="T4" i="4" s="1"/>
  <c r="W4" i="4" s="1"/>
  <c r="R3" i="4"/>
  <c r="Q3" i="4"/>
  <c r="T3" i="4" s="1"/>
  <c r="P3" i="4"/>
  <c r="R2" i="4"/>
  <c r="Q2" i="4"/>
  <c r="P2" i="4"/>
  <c r="T2" i="4" s="1"/>
  <c r="R16" i="3"/>
  <c r="Q16" i="3"/>
  <c r="P16" i="3"/>
  <c r="R15" i="3"/>
  <c r="Q15" i="3"/>
  <c r="P15" i="3"/>
  <c r="T15" i="3" s="1"/>
  <c r="W15" i="3" s="1"/>
  <c r="R14" i="3"/>
  <c r="Q14" i="3"/>
  <c r="P14" i="3"/>
  <c r="T14" i="3" s="1"/>
  <c r="W14" i="3" s="1"/>
  <c r="R13" i="3"/>
  <c r="Q13" i="3"/>
  <c r="P13" i="3"/>
  <c r="R12" i="3"/>
  <c r="Q12" i="3"/>
  <c r="P12" i="3"/>
  <c r="T11" i="3"/>
  <c r="W11" i="3" s="1"/>
  <c r="R11" i="3"/>
  <c r="Q11" i="3"/>
  <c r="P11" i="3"/>
  <c r="R10" i="3"/>
  <c r="Q10" i="3"/>
  <c r="P10" i="3"/>
  <c r="T10" i="3" s="1"/>
  <c r="W10" i="3" s="1"/>
  <c r="R9" i="3"/>
  <c r="Q9" i="3"/>
  <c r="P9" i="3"/>
  <c r="T9" i="3" s="1"/>
  <c r="W9" i="3" s="1"/>
  <c r="R8" i="3"/>
  <c r="Q8" i="3"/>
  <c r="P8" i="3"/>
  <c r="T8" i="3" s="1"/>
  <c r="W8" i="3" s="1"/>
  <c r="R7" i="3"/>
  <c r="Q7" i="3"/>
  <c r="P7" i="3"/>
  <c r="R6" i="3"/>
  <c r="Q6" i="3"/>
  <c r="P6" i="3"/>
  <c r="R5" i="3"/>
  <c r="Q5" i="3"/>
  <c r="P5" i="3"/>
  <c r="R4" i="3"/>
  <c r="Q4" i="3"/>
  <c r="P4" i="3"/>
  <c r="R3" i="3"/>
  <c r="T3" i="3" s="1"/>
  <c r="Q3" i="3"/>
  <c r="P3" i="3"/>
  <c r="R2" i="3"/>
  <c r="Q2" i="3"/>
  <c r="P2" i="3"/>
  <c r="F203" i="6"/>
  <c r="F196" i="6"/>
  <c r="F180" i="6"/>
  <c r="F172" i="6"/>
  <c r="F163" i="6"/>
  <c r="F144" i="6"/>
  <c r="F128" i="6"/>
  <c r="F125" i="6"/>
  <c r="F124" i="6"/>
  <c r="F120" i="6"/>
  <c r="F112" i="6"/>
  <c r="F104" i="6"/>
  <c r="F100" i="6"/>
  <c r="F96" i="6"/>
  <c r="F92" i="6"/>
  <c r="F84" i="6"/>
  <c r="F82" i="6"/>
  <c r="F72" i="6"/>
  <c r="F68" i="6"/>
  <c r="F59" i="6"/>
  <c r="F51" i="6"/>
  <c r="F40" i="6"/>
  <c r="F24" i="6"/>
  <c r="F16" i="6"/>
  <c r="F15" i="6"/>
  <c r="K17" i="12"/>
  <c r="K14" i="12"/>
  <c r="K11" i="12"/>
  <c r="P12" i="11"/>
  <c r="P10" i="11"/>
  <c r="P8" i="11"/>
  <c r="P6" i="11"/>
  <c r="P4" i="11"/>
  <c r="K19" i="12"/>
  <c r="K8" i="12"/>
  <c r="K5" i="12"/>
  <c r="K2" i="12"/>
  <c r="P19" i="11"/>
  <c r="P17" i="11"/>
  <c r="P15" i="11"/>
  <c r="K16" i="12"/>
  <c r="K13" i="12"/>
  <c r="K10" i="12"/>
  <c r="K7" i="12"/>
  <c r="K4" i="12"/>
  <c r="P13" i="11"/>
  <c r="P11" i="11"/>
  <c r="P9" i="11"/>
  <c r="P7" i="11"/>
  <c r="P5" i="11"/>
  <c r="P3" i="11"/>
  <c r="P2" i="11"/>
  <c r="K18" i="12"/>
  <c r="K15" i="12"/>
  <c r="K12" i="12"/>
  <c r="K9" i="12"/>
  <c r="K6" i="12"/>
  <c r="K3" i="12"/>
  <c r="P20" i="11"/>
  <c r="P18" i="11"/>
  <c r="P16" i="11"/>
  <c r="P14" i="11"/>
  <c r="R14" i="11" l="1"/>
  <c r="R16" i="11"/>
  <c r="R18" i="11"/>
  <c r="R20" i="11"/>
  <c r="L3" i="12"/>
  <c r="L6" i="12"/>
  <c r="L9" i="12"/>
  <c r="L12" i="12"/>
  <c r="L15" i="12"/>
  <c r="L18" i="12"/>
  <c r="Q2" i="11"/>
  <c r="R3" i="11"/>
  <c r="Q5" i="11"/>
  <c r="R7" i="11"/>
  <c r="R9" i="11"/>
  <c r="Q11" i="11"/>
  <c r="Q13" i="11"/>
  <c r="R13" i="11"/>
  <c r="L4" i="12"/>
  <c r="L7" i="12"/>
  <c r="L10" i="12"/>
  <c r="L13" i="12"/>
  <c r="L16" i="12"/>
  <c r="R15" i="11"/>
  <c r="R17" i="11"/>
  <c r="R19" i="11"/>
  <c r="L2" i="12"/>
  <c r="L5" i="12"/>
  <c r="L8" i="12"/>
  <c r="L19" i="12"/>
  <c r="R4" i="11"/>
  <c r="R6" i="11"/>
  <c r="R8" i="11"/>
  <c r="R10" i="11"/>
  <c r="R12" i="11"/>
  <c r="L11" i="12"/>
  <c r="L14" i="12"/>
  <c r="L17" i="12"/>
  <c r="Q3" i="11"/>
  <c r="R11" i="11"/>
  <c r="Q19" i="11"/>
  <c r="R5" i="11"/>
  <c r="N12" i="6"/>
  <c r="L12" i="6"/>
  <c r="N2" i="6"/>
  <c r="R2" i="11"/>
  <c r="Q9" i="11"/>
  <c r="Q17" i="11"/>
  <c r="L11" i="6"/>
  <c r="Q7" i="11"/>
  <c r="Q15" i="11"/>
  <c r="L4" i="6"/>
  <c r="F11" i="6"/>
  <c r="F12" i="6"/>
  <c r="F14" i="6"/>
  <c r="F13" i="6"/>
  <c r="F48" i="6"/>
  <c r="F44" i="6"/>
  <c r="F47" i="6"/>
  <c r="F50" i="6"/>
  <c r="F46" i="6"/>
  <c r="F49" i="6"/>
  <c r="F45" i="6"/>
  <c r="F71" i="6"/>
  <c r="F70" i="6"/>
  <c r="F108" i="6"/>
  <c r="F107" i="6"/>
  <c r="F106" i="6"/>
  <c r="F109" i="6"/>
  <c r="F152" i="6"/>
  <c r="F148" i="6"/>
  <c r="F155" i="6"/>
  <c r="F151" i="6"/>
  <c r="F154" i="6"/>
  <c r="F150" i="6"/>
  <c r="F153" i="6"/>
  <c r="F149" i="6"/>
  <c r="F200" i="6"/>
  <c r="F199" i="6"/>
  <c r="F198" i="6"/>
  <c r="F201" i="6"/>
  <c r="F160" i="6"/>
  <c r="F156" i="6"/>
  <c r="F159" i="6"/>
  <c r="F162" i="6"/>
  <c r="F158" i="6"/>
  <c r="F161" i="6"/>
  <c r="F157" i="6"/>
  <c r="T4" i="3"/>
  <c r="W4" i="3" s="1"/>
  <c r="T6" i="3"/>
  <c r="W6" i="3" s="1"/>
  <c r="T13" i="3"/>
  <c r="W13" i="3" s="1"/>
  <c r="F32" i="6"/>
  <c r="F28" i="6"/>
  <c r="F31" i="6"/>
  <c r="F27" i="6"/>
  <c r="F34" i="6"/>
  <c r="F30" i="6"/>
  <c r="F26" i="6"/>
  <c r="F33" i="6"/>
  <c r="F29" i="6"/>
  <c r="F8" i="6"/>
  <c r="F3" i="6"/>
  <c r="F6" i="6"/>
  <c r="F9" i="6"/>
  <c r="F4" i="6"/>
  <c r="F7" i="6"/>
  <c r="F10" i="6"/>
  <c r="F2" i="6"/>
  <c r="F5" i="6"/>
  <c r="F52" i="6"/>
  <c r="F54" i="6"/>
  <c r="F53" i="6"/>
  <c r="F76" i="6"/>
  <c r="F75" i="6"/>
  <c r="F74" i="6"/>
  <c r="F77" i="6"/>
  <c r="F73" i="6"/>
  <c r="F95" i="6"/>
  <c r="F94" i="6"/>
  <c r="F111" i="6"/>
  <c r="F110" i="6"/>
  <c r="T2" i="3"/>
  <c r="F56" i="6"/>
  <c r="F55" i="6"/>
  <c r="F80" i="6"/>
  <c r="F79" i="6"/>
  <c r="F78" i="6"/>
  <c r="F164" i="6"/>
  <c r="F165" i="6"/>
  <c r="T5" i="3"/>
  <c r="W5" i="3" s="1"/>
  <c r="T7" i="3"/>
  <c r="W7" i="3" s="1"/>
  <c r="T16" i="3"/>
  <c r="W16" i="3" s="1"/>
  <c r="F60" i="6"/>
  <c r="F61" i="6"/>
  <c r="F88" i="6"/>
  <c r="F87" i="6"/>
  <c r="F90" i="6"/>
  <c r="F86" i="6"/>
  <c r="F89" i="6"/>
  <c r="F136" i="6"/>
  <c r="F132" i="6"/>
  <c r="F139" i="6"/>
  <c r="F135" i="6"/>
  <c r="F131" i="6"/>
  <c r="F138" i="6"/>
  <c r="F134" i="6"/>
  <c r="F137" i="6"/>
  <c r="F133" i="6"/>
  <c r="F192" i="6"/>
  <c r="F188" i="6"/>
  <c r="F184" i="6"/>
  <c r="F191" i="6"/>
  <c r="F187" i="6"/>
  <c r="F190" i="6"/>
  <c r="F186" i="6"/>
  <c r="F189" i="6"/>
  <c r="F185" i="6"/>
  <c r="T12" i="3"/>
  <c r="W12" i="3" s="1"/>
  <c r="M3" i="6"/>
  <c r="N6" i="6"/>
  <c r="L8" i="6"/>
  <c r="M11" i="6"/>
  <c r="F17" i="6"/>
  <c r="F21" i="6"/>
  <c r="F25" i="6"/>
  <c r="F37" i="6"/>
  <c r="F41" i="6"/>
  <c r="F57" i="6"/>
  <c r="F65" i="6"/>
  <c r="F69" i="6"/>
  <c r="F81" i="6"/>
  <c r="F85" i="6"/>
  <c r="F93" i="6"/>
  <c r="F97" i="6"/>
  <c r="F101" i="6"/>
  <c r="F105" i="6"/>
  <c r="F113" i="6"/>
  <c r="F117" i="6"/>
  <c r="F121" i="6"/>
  <c r="F129" i="6"/>
  <c r="F141" i="6"/>
  <c r="F145" i="6"/>
  <c r="F169" i="6"/>
  <c r="F173" i="6"/>
  <c r="F177" i="6"/>
  <c r="F181" i="6"/>
  <c r="F193" i="6"/>
  <c r="F197" i="6"/>
  <c r="Q4" i="11"/>
  <c r="Q6" i="11"/>
  <c r="Q8" i="11"/>
  <c r="Q10" i="11"/>
  <c r="Q12" i="11"/>
  <c r="Q14" i="11"/>
  <c r="Q16" i="11"/>
  <c r="Q18" i="11"/>
  <c r="Q20" i="11"/>
  <c r="N3" i="6"/>
  <c r="L5" i="6"/>
  <c r="M8" i="6"/>
  <c r="N11" i="6"/>
  <c r="L2" i="6"/>
  <c r="M5" i="6"/>
  <c r="N8" i="6"/>
  <c r="L10" i="6"/>
  <c r="F18" i="6"/>
  <c r="F22" i="6"/>
  <c r="F38" i="6"/>
  <c r="F42" i="6"/>
  <c r="F58" i="6"/>
  <c r="F62" i="6"/>
  <c r="F66" i="6"/>
  <c r="F98" i="6"/>
  <c r="F102" i="6"/>
  <c r="F114" i="6"/>
  <c r="F118" i="6"/>
  <c r="F122" i="6"/>
  <c r="F126" i="6"/>
  <c r="F130" i="6"/>
  <c r="F142" i="6"/>
  <c r="F146" i="6"/>
  <c r="F166" i="6"/>
  <c r="F170" i="6"/>
  <c r="F174" i="6"/>
  <c r="F178" i="6"/>
  <c r="F182" i="6"/>
  <c r="F194" i="6"/>
  <c r="F202" i="6"/>
  <c r="M2" i="6"/>
  <c r="N5" i="6"/>
  <c r="L7" i="6"/>
  <c r="M10" i="6"/>
  <c r="M7" i="6"/>
  <c r="N10" i="6"/>
  <c r="F19" i="6"/>
  <c r="F23" i="6"/>
  <c r="F35" i="6"/>
  <c r="F39" i="6"/>
  <c r="F43" i="6"/>
  <c r="F63" i="6"/>
  <c r="F67" i="6"/>
  <c r="F83" i="6"/>
  <c r="F91" i="6"/>
  <c r="F99" i="6"/>
  <c r="F103" i="6"/>
  <c r="F115" i="6"/>
  <c r="F119" i="6"/>
  <c r="F123" i="6"/>
  <c r="F127" i="6"/>
  <c r="F143" i="6"/>
  <c r="F147" i="6"/>
  <c r="F167" i="6"/>
  <c r="F171" i="6"/>
  <c r="F175" i="6"/>
  <c r="F179" i="6"/>
  <c r="F183" i="6"/>
  <c r="F195" i="6"/>
  <c r="M4" i="6"/>
  <c r="N7" i="6"/>
  <c r="L9" i="6"/>
  <c r="M12" i="6"/>
  <c r="N4" i="6"/>
  <c r="L6" i="6"/>
  <c r="M9" i="6"/>
  <c r="F20" i="6"/>
  <c r="F36" i="6"/>
  <c r="F64" i="6"/>
  <c r="F116" i="6"/>
  <c r="F140" i="6"/>
  <c r="F168" i="6"/>
  <c r="F176" i="6"/>
  <c r="L3" i="6"/>
  <c r="M6" i="6"/>
  <c r="N9" i="6"/>
</calcChain>
</file>

<file path=xl/sharedStrings.xml><?xml version="1.0" encoding="utf-8"?>
<sst xmlns="http://schemas.openxmlformats.org/spreadsheetml/2006/main" count="11438" uniqueCount="1872">
  <si>
    <t>iddesa</t>
  </si>
  <si>
    <t>kdkab</t>
  </si>
  <si>
    <t>nmkab</t>
  </si>
  <si>
    <t>kdkec</t>
  </si>
  <si>
    <t>nmkec</t>
  </si>
  <si>
    <t>kddesa</t>
  </si>
  <si>
    <t>nmdesa</t>
  </si>
  <si>
    <t>7101021001</t>
  </si>
  <si>
    <t>01</t>
  </si>
  <si>
    <t>BOLAANG MONGONDOW</t>
  </si>
  <si>
    <t>021</t>
  </si>
  <si>
    <t>DUMOGA BARAT</t>
  </si>
  <si>
    <t>001</t>
  </si>
  <si>
    <t>TORAUT</t>
  </si>
  <si>
    <t>7101021002</t>
  </si>
  <si>
    <t>002</t>
  </si>
  <si>
    <t>MATAYANGAN</t>
  </si>
  <si>
    <t>7101021003</t>
  </si>
  <si>
    <t>003</t>
  </si>
  <si>
    <t>UUWAN</t>
  </si>
  <si>
    <t>7101021004</t>
  </si>
  <si>
    <t>004</t>
  </si>
  <si>
    <t>IKHWAN</t>
  </si>
  <si>
    <t>7101021005</t>
  </si>
  <si>
    <t>005</t>
  </si>
  <si>
    <t>DOLODUO</t>
  </si>
  <si>
    <t>7101021006</t>
  </si>
  <si>
    <t>006</t>
  </si>
  <si>
    <t>MEKARUO</t>
  </si>
  <si>
    <t>7101021007</t>
  </si>
  <si>
    <t>007</t>
  </si>
  <si>
    <t>WANGGA BARU</t>
  </si>
  <si>
    <t>7101021008</t>
  </si>
  <si>
    <t>008</t>
  </si>
  <si>
    <t>TORAUT UTARA</t>
  </si>
  <si>
    <t>7101021009</t>
  </si>
  <si>
    <t>009</t>
  </si>
  <si>
    <t>DOLODUO I</t>
  </si>
  <si>
    <t>7101021010</t>
  </si>
  <si>
    <t>010</t>
  </si>
  <si>
    <t>DOLODUO II</t>
  </si>
  <si>
    <t>7101021011</t>
  </si>
  <si>
    <t>011</t>
  </si>
  <si>
    <t>DOLODUO III</t>
  </si>
  <si>
    <t>7101021012</t>
  </si>
  <si>
    <t>012</t>
  </si>
  <si>
    <t>TORAUT TENGAH</t>
  </si>
  <si>
    <t>7101022001</t>
  </si>
  <si>
    <t>022</t>
  </si>
  <si>
    <t>DUMOGA UTARA</t>
  </si>
  <si>
    <t>TUMOKANG BARU</t>
  </si>
  <si>
    <t>7101022002</t>
  </si>
  <si>
    <t>MOPUGAD UTARA</t>
  </si>
  <si>
    <t>7101022003</t>
  </si>
  <si>
    <t>MOPUGAD SELATAN</t>
  </si>
  <si>
    <t>7101022004</t>
  </si>
  <si>
    <t>MOPUYA UTARA</t>
  </si>
  <si>
    <t>7101022005</t>
  </si>
  <si>
    <t>MOPUYA SELATAN</t>
  </si>
  <si>
    <t>7101022006</t>
  </si>
  <si>
    <t>DONDOMON</t>
  </si>
  <si>
    <t>7101022014</t>
  </si>
  <si>
    <t>014</t>
  </si>
  <si>
    <t>MOPUGAD SELATAN I</t>
  </si>
  <si>
    <t>7101022015</t>
  </si>
  <si>
    <t>015</t>
  </si>
  <si>
    <t>MOPUGAD UTARA II</t>
  </si>
  <si>
    <t>7101022016</t>
  </si>
  <si>
    <t>016</t>
  </si>
  <si>
    <t>MOPUGAD UTARA I</t>
  </si>
  <si>
    <t>7101022017</t>
  </si>
  <si>
    <t>017</t>
  </si>
  <si>
    <t>TUMOKANG TIMUR</t>
  </si>
  <si>
    <t>7101022018</t>
  </si>
  <si>
    <t>018</t>
  </si>
  <si>
    <t>MOPUYA UTARA I</t>
  </si>
  <si>
    <t>7101022019</t>
  </si>
  <si>
    <t>019</t>
  </si>
  <si>
    <t>MOPUYA UTARA II</t>
  </si>
  <si>
    <t>7101022020</t>
  </si>
  <si>
    <t>020</t>
  </si>
  <si>
    <t>MOPUYA SELATAN I</t>
  </si>
  <si>
    <t>7101022021</t>
  </si>
  <si>
    <t>MOPUYA SELATAN II</t>
  </si>
  <si>
    <t>7101022022</t>
  </si>
  <si>
    <t>DONDOMON UTARA</t>
  </si>
  <si>
    <t>7101022023</t>
  </si>
  <si>
    <t>023</t>
  </si>
  <si>
    <t>DONDOMON SELATAN</t>
  </si>
  <si>
    <t>7101023001</t>
  </si>
  <si>
    <t>DUMOGA TIMUR</t>
  </si>
  <si>
    <t>TONOM</t>
  </si>
  <si>
    <t>7101023002</t>
  </si>
  <si>
    <t>MOGOYUNGGUNG</t>
  </si>
  <si>
    <t>7101023003</t>
  </si>
  <si>
    <t>IMANDI</t>
  </si>
  <si>
    <t>7101023004</t>
  </si>
  <si>
    <t>PINONOBATUAN</t>
  </si>
  <si>
    <t>7101023005</t>
  </si>
  <si>
    <t>MODOMANG</t>
  </si>
  <si>
    <t>7101023006</t>
  </si>
  <si>
    <t>DUMOGA</t>
  </si>
  <si>
    <t>7101023007</t>
  </si>
  <si>
    <t>KEMBANG MERTHA</t>
  </si>
  <si>
    <t>7101023017</t>
  </si>
  <si>
    <t>DUMOGA II</t>
  </si>
  <si>
    <t>7101023018</t>
  </si>
  <si>
    <t>PINONOBATUAN BARAT</t>
  </si>
  <si>
    <t>7101023019</t>
  </si>
  <si>
    <t>MOGOYUNGGUNG II</t>
  </si>
  <si>
    <t>7101023020</t>
  </si>
  <si>
    <t>MOGOYUNGGUNG I</t>
  </si>
  <si>
    <t>7101023021</t>
  </si>
  <si>
    <t>AMERTHA SARI</t>
  </si>
  <si>
    <t>7101023022</t>
  </si>
  <si>
    <t>AMERTHA BUANA</t>
  </si>
  <si>
    <t>7101023023</t>
  </si>
  <si>
    <t>KEMBANG SARI</t>
  </si>
  <si>
    <t>7101023024</t>
  </si>
  <si>
    <t>024</t>
  </si>
  <si>
    <t>DUMOGA EMPAT</t>
  </si>
  <si>
    <t>7101023025</t>
  </si>
  <si>
    <t>025</t>
  </si>
  <si>
    <t>DUMOGA TIGA</t>
  </si>
  <si>
    <t>7101024001</t>
  </si>
  <si>
    <t>DUMOGA TENGAH</t>
  </si>
  <si>
    <t>KOSIO</t>
  </si>
  <si>
    <t>7101024002</t>
  </si>
  <si>
    <t>KINOMALIGAN</t>
  </si>
  <si>
    <t>7101024003</t>
  </si>
  <si>
    <t>IBOLIAN</t>
  </si>
  <si>
    <t>7101024004</t>
  </si>
  <si>
    <t>IBOLIAN I</t>
  </si>
  <si>
    <t>7101024005</t>
  </si>
  <si>
    <t>WERDHI AGUNG</t>
  </si>
  <si>
    <t>7101024006</t>
  </si>
  <si>
    <t>WERDHI AGUNG TIMUR</t>
  </si>
  <si>
    <t>7101024007</t>
  </si>
  <si>
    <t>WERDHI AGUNG UTARA</t>
  </si>
  <si>
    <t>7101024008</t>
  </si>
  <si>
    <t>WERDHI AGUNG SELATAN</t>
  </si>
  <si>
    <t>7101024009</t>
  </si>
  <si>
    <t>KOSIO TIMUR</t>
  </si>
  <si>
    <t>7101024010</t>
  </si>
  <si>
    <t>KOSIO BARAT</t>
  </si>
  <si>
    <t>7101025001</t>
  </si>
  <si>
    <t>DUMOGA TENGGARA</t>
  </si>
  <si>
    <t>TAPADAKA I</t>
  </si>
  <si>
    <t>7101025002</t>
  </si>
  <si>
    <t>TAPADAKA UTARA</t>
  </si>
  <si>
    <t>7101025004</t>
  </si>
  <si>
    <t>KONAROM</t>
  </si>
  <si>
    <t>7101025007</t>
  </si>
  <si>
    <t>OSION</t>
  </si>
  <si>
    <t>7101025008</t>
  </si>
  <si>
    <t>DUMARA</t>
  </si>
  <si>
    <t>7101025009</t>
  </si>
  <si>
    <t>IKUNA</t>
  </si>
  <si>
    <t>7101025010</t>
  </si>
  <si>
    <t>BONAWANG</t>
  </si>
  <si>
    <t>7101025011</t>
  </si>
  <si>
    <t>TAPADAKA TIMUR</t>
  </si>
  <si>
    <t>7101025012</t>
  </si>
  <si>
    <t>KONAROM UTARA</t>
  </si>
  <si>
    <t>7101025013</t>
  </si>
  <si>
    <t>013</t>
  </si>
  <si>
    <t>KONAROM BARAT</t>
  </si>
  <si>
    <t>7101026001</t>
  </si>
  <si>
    <t>026</t>
  </si>
  <si>
    <t>SINIYUNG</t>
  </si>
  <si>
    <t>7101026002</t>
  </si>
  <si>
    <t>SINIYUNG I</t>
  </si>
  <si>
    <t>7101026003</t>
  </si>
  <si>
    <t>BUMBUNGON</t>
  </si>
  <si>
    <t>7101026004</t>
  </si>
  <si>
    <t>SERASI</t>
  </si>
  <si>
    <t>7101026005</t>
  </si>
  <si>
    <t>MOTOTABIAN</t>
  </si>
  <si>
    <t>7101026006</t>
  </si>
  <si>
    <t>PONOMPIAAN</t>
  </si>
  <si>
    <t>7101026007</t>
  </si>
  <si>
    <t>PUSIAN</t>
  </si>
  <si>
    <t>7101026008</t>
  </si>
  <si>
    <t>KANAAN</t>
  </si>
  <si>
    <t>7101026009</t>
  </si>
  <si>
    <t>TORUAKAT</t>
  </si>
  <si>
    <t>7101026010</t>
  </si>
  <si>
    <t>DUMOGA I</t>
  </si>
  <si>
    <t>7101026011</t>
  </si>
  <si>
    <t>PUSIAN BARAT</t>
  </si>
  <si>
    <t>7101026012</t>
  </si>
  <si>
    <t>PUSIAN SELATAN</t>
  </si>
  <si>
    <t>7101060001</t>
  </si>
  <si>
    <t>060</t>
  </si>
  <si>
    <t>LOLAYAN</t>
  </si>
  <si>
    <t>MOPUSI</t>
  </si>
  <si>
    <t>7101060002</t>
  </si>
  <si>
    <t>MATALI BARU</t>
  </si>
  <si>
    <t>7101060003</t>
  </si>
  <si>
    <t>BAKAN</t>
  </si>
  <si>
    <t>7101060004</t>
  </si>
  <si>
    <t>TANOYAN SELATAN</t>
  </si>
  <si>
    <t>7101060005</t>
  </si>
  <si>
    <t>TANOYAN UTARA</t>
  </si>
  <si>
    <t>7101060006</t>
  </si>
  <si>
    <t>7101060007</t>
  </si>
  <si>
    <t>TUNGOI II</t>
  </si>
  <si>
    <t>7101060008</t>
  </si>
  <si>
    <t>TUNGOI I</t>
  </si>
  <si>
    <t>7101060009</t>
  </si>
  <si>
    <t>TAPA AOG</t>
  </si>
  <si>
    <t>7101060010</t>
  </si>
  <si>
    <t>ABAK</t>
  </si>
  <si>
    <t>7101060011</t>
  </si>
  <si>
    <t>BOMBANON</t>
  </si>
  <si>
    <t>7101060012</t>
  </si>
  <si>
    <t>MOPAIT</t>
  </si>
  <si>
    <t>7101060013</t>
  </si>
  <si>
    <t>KOPANDAKAN II</t>
  </si>
  <si>
    <t>7101060014</t>
  </si>
  <si>
    <t>MENGKANG</t>
  </si>
  <si>
    <t>7101081001</t>
  </si>
  <si>
    <t>081</t>
  </si>
  <si>
    <t>PASSI BARAT</t>
  </si>
  <si>
    <t>MUNTOI</t>
  </si>
  <si>
    <t>7101081002</t>
  </si>
  <si>
    <t>INUAI</t>
  </si>
  <si>
    <t>7101081003</t>
  </si>
  <si>
    <t>POYUYANAN</t>
  </si>
  <si>
    <t>7101081004</t>
  </si>
  <si>
    <t>LOBONG</t>
  </si>
  <si>
    <t>7101081005</t>
  </si>
  <si>
    <t>PASSI</t>
  </si>
  <si>
    <t>7101081006</t>
  </si>
  <si>
    <t>WANGGA</t>
  </si>
  <si>
    <t>7101081007</t>
  </si>
  <si>
    <t>OTAM</t>
  </si>
  <si>
    <t>7101081008</t>
  </si>
  <si>
    <t>BULUD</t>
  </si>
  <si>
    <t>7101081009</t>
  </si>
  <si>
    <t>BINTAU</t>
  </si>
  <si>
    <t>7101081010</t>
  </si>
  <si>
    <t>PASSI II</t>
  </si>
  <si>
    <t>7101081011</t>
  </si>
  <si>
    <t>MUNTOI TIMUR</t>
  </si>
  <si>
    <t>7101081012</t>
  </si>
  <si>
    <t>WANGGA I</t>
  </si>
  <si>
    <t>7101081013</t>
  </si>
  <si>
    <t>0TAM BARAT</t>
  </si>
  <si>
    <t>7101082003</t>
  </si>
  <si>
    <t>082</t>
  </si>
  <si>
    <t>PASSI TIMUR</t>
  </si>
  <si>
    <t>PANGIAN</t>
  </si>
  <si>
    <t>7101082004</t>
  </si>
  <si>
    <t>POOPO</t>
  </si>
  <si>
    <t>7101082006</t>
  </si>
  <si>
    <t>MANEMBO</t>
  </si>
  <si>
    <t>7101082007</t>
  </si>
  <si>
    <t>SINSINGON</t>
  </si>
  <si>
    <t>7101082008</t>
  </si>
  <si>
    <t>MOBUYA</t>
  </si>
  <si>
    <t>7101082009</t>
  </si>
  <si>
    <t>INSIL</t>
  </si>
  <si>
    <t>7101082010</t>
  </si>
  <si>
    <t>INSIL BARU</t>
  </si>
  <si>
    <t>7101082011</t>
  </si>
  <si>
    <t>PANGIAN TENGAH</t>
  </si>
  <si>
    <t>7101082012</t>
  </si>
  <si>
    <t>PANGIAN BARAT</t>
  </si>
  <si>
    <t>7101082013</t>
  </si>
  <si>
    <t>POOPO BARAT</t>
  </si>
  <si>
    <t>7101082014</t>
  </si>
  <si>
    <t>POOPO SELATAN</t>
  </si>
  <si>
    <t>7101082015</t>
  </si>
  <si>
    <t>SINSINGON BARAT</t>
  </si>
  <si>
    <t>7101082016</t>
  </si>
  <si>
    <t>SINSINGON TIMUR</t>
  </si>
  <si>
    <t>7101083001</t>
  </si>
  <si>
    <t>083</t>
  </si>
  <si>
    <t>BILALANG</t>
  </si>
  <si>
    <t>BILALANG III</t>
  </si>
  <si>
    <t>7101083002</t>
  </si>
  <si>
    <t>BILALANG IV</t>
  </si>
  <si>
    <t>7101083003</t>
  </si>
  <si>
    <t>TUDUAOG BARU</t>
  </si>
  <si>
    <t>7101083004</t>
  </si>
  <si>
    <t>TUDUAOG</t>
  </si>
  <si>
    <t>7101083005</t>
  </si>
  <si>
    <t>KOLINGANGAAN</t>
  </si>
  <si>
    <t>7101083006</t>
  </si>
  <si>
    <t>BILALANG III UTARA</t>
  </si>
  <si>
    <t>7101083007</t>
  </si>
  <si>
    <t>BILALANG BARU</t>
  </si>
  <si>
    <t>7101083008</t>
  </si>
  <si>
    <t>APADO</t>
  </si>
  <si>
    <t>7101090001</t>
  </si>
  <si>
    <t>090</t>
  </si>
  <si>
    <t>POIGAR</t>
  </si>
  <si>
    <t>MARIRI DUA</t>
  </si>
  <si>
    <t>7101090002</t>
  </si>
  <si>
    <t>MARIRI LAMA</t>
  </si>
  <si>
    <t>7101090003</t>
  </si>
  <si>
    <t>MARIRI BARU</t>
  </si>
  <si>
    <t>7101090004</t>
  </si>
  <si>
    <t>NONAPAN DUA</t>
  </si>
  <si>
    <t>7101090005</t>
  </si>
  <si>
    <t>NONAPAN SATU</t>
  </si>
  <si>
    <t>7101090006</t>
  </si>
  <si>
    <t>WINERU</t>
  </si>
  <si>
    <t>7101090007</t>
  </si>
  <si>
    <t>GOGALUMAN</t>
  </si>
  <si>
    <t>7101090008</t>
  </si>
  <si>
    <t>TIBERIAS</t>
  </si>
  <si>
    <t>7101090009</t>
  </si>
  <si>
    <t>POIGAR II</t>
  </si>
  <si>
    <t>7101090010</t>
  </si>
  <si>
    <t>7101090011</t>
  </si>
  <si>
    <t>POIGAR III</t>
  </si>
  <si>
    <t>7101090012</t>
  </si>
  <si>
    <t>POMOMAN</t>
  </si>
  <si>
    <t>7101090013</t>
  </si>
  <si>
    <t>NANASI</t>
  </si>
  <si>
    <t>7101090014</t>
  </si>
  <si>
    <t>MONDATONG</t>
  </si>
  <si>
    <t>7101090015</t>
  </si>
  <si>
    <t>MARIRI I</t>
  </si>
  <si>
    <t>7101090016</t>
  </si>
  <si>
    <t>NONAPAN BARU</t>
  </si>
  <si>
    <t>7101090017</t>
  </si>
  <si>
    <t>NANASI TIMUR</t>
  </si>
  <si>
    <t>7101090018</t>
  </si>
  <si>
    <t>TANJUNG MARIRI</t>
  </si>
  <si>
    <t>7101090019</t>
  </si>
  <si>
    <t>NONAPAN</t>
  </si>
  <si>
    <t>7101090020</t>
  </si>
  <si>
    <t>MONDATONG BARU</t>
  </si>
  <si>
    <t>7101100001</t>
  </si>
  <si>
    <t>100</t>
  </si>
  <si>
    <t>BOLAANG</t>
  </si>
  <si>
    <t>KOMANGAAN</t>
  </si>
  <si>
    <t>7101100002</t>
  </si>
  <si>
    <t>SOLIMANDUNGAN DUA</t>
  </si>
  <si>
    <t>7101100003</t>
  </si>
  <si>
    <t>SOLIMANDUNGAN SATU</t>
  </si>
  <si>
    <t>7101100004</t>
  </si>
  <si>
    <t>BANGOMOLUNOW</t>
  </si>
  <si>
    <t>7101100005</t>
  </si>
  <si>
    <t>LANGAGON</t>
  </si>
  <si>
    <t>7101100006</t>
  </si>
  <si>
    <t>INOBONTO SATU</t>
  </si>
  <si>
    <t>7101100007</t>
  </si>
  <si>
    <t>INOBONTO DUA</t>
  </si>
  <si>
    <t>7101100008</t>
  </si>
  <si>
    <t>INOBONTO</t>
  </si>
  <si>
    <t>7101100009</t>
  </si>
  <si>
    <t>SOLIMANDUNGAN BARU</t>
  </si>
  <si>
    <t>7101100010</t>
  </si>
  <si>
    <t>LANGAGON II</t>
  </si>
  <si>
    <t>7101100011</t>
  </si>
  <si>
    <t>LANGAGON I</t>
  </si>
  <si>
    <t>7101101001</t>
  </si>
  <si>
    <t>101</t>
  </si>
  <si>
    <t>BOLAANG TIMUR</t>
  </si>
  <si>
    <t>AMBANG II</t>
  </si>
  <si>
    <t>7101101002</t>
  </si>
  <si>
    <t>AMBANG I</t>
  </si>
  <si>
    <t>7101101003</t>
  </si>
  <si>
    <t>TADOY</t>
  </si>
  <si>
    <t>7101101004</t>
  </si>
  <si>
    <t>TADOY I</t>
  </si>
  <si>
    <t>7101101005</t>
  </si>
  <si>
    <t>7101101006</t>
  </si>
  <si>
    <t>BANTIK</t>
  </si>
  <si>
    <t>7101101007</t>
  </si>
  <si>
    <t>LOLAN</t>
  </si>
  <si>
    <t>7101101008</t>
  </si>
  <si>
    <t>BOLAANG I</t>
  </si>
  <si>
    <t>7101101009</t>
  </si>
  <si>
    <t>LOLAN II</t>
  </si>
  <si>
    <t>7101110001</t>
  </si>
  <si>
    <t>110</t>
  </si>
  <si>
    <t>LOLAK</t>
  </si>
  <si>
    <t>BUMBUNG</t>
  </si>
  <si>
    <t>7101110002</t>
  </si>
  <si>
    <t>BUNTALO</t>
  </si>
  <si>
    <t>7101110003</t>
  </si>
  <si>
    <t>TOTABUAN</t>
  </si>
  <si>
    <t>7101110004</t>
  </si>
  <si>
    <t>SOLOG</t>
  </si>
  <si>
    <t>7101110005</t>
  </si>
  <si>
    <t>TANDU</t>
  </si>
  <si>
    <t>7101110006</t>
  </si>
  <si>
    <t>TUYAT</t>
  </si>
  <si>
    <t>7101110007</t>
  </si>
  <si>
    <t>LALOW</t>
  </si>
  <si>
    <t>7101110008</t>
  </si>
  <si>
    <t>7101110009</t>
  </si>
  <si>
    <t>MOTABANG</t>
  </si>
  <si>
    <t>7101110010</t>
  </si>
  <si>
    <t>MONGKOINIT</t>
  </si>
  <si>
    <t>7101110011</t>
  </si>
  <si>
    <t>PINOGALUMAN</t>
  </si>
  <si>
    <t>7101110012</t>
  </si>
  <si>
    <t>BATURAPA</t>
  </si>
  <si>
    <t>7101110013</t>
  </si>
  <si>
    <t>LABUAN UKI</t>
  </si>
  <si>
    <t>7101110014</t>
  </si>
  <si>
    <t>SAUK</t>
  </si>
  <si>
    <t>7101110015</t>
  </si>
  <si>
    <t>PINDOL</t>
  </si>
  <si>
    <t>7101110016</t>
  </si>
  <si>
    <t>PINDOLILI</t>
  </si>
  <si>
    <t>7101110017</t>
  </si>
  <si>
    <t>LOLAK TOMBOLANGO</t>
  </si>
  <si>
    <t>7101110018</t>
  </si>
  <si>
    <t>LOLAK II</t>
  </si>
  <si>
    <t>7101110019</t>
  </si>
  <si>
    <t>BATURAPA II</t>
  </si>
  <si>
    <t>7101110020</t>
  </si>
  <si>
    <t>BUNTALO TIMUR</t>
  </si>
  <si>
    <t>7101110021</t>
  </si>
  <si>
    <t>BUNTALO SELATAN</t>
  </si>
  <si>
    <t>7101110022</t>
  </si>
  <si>
    <t>DIAT</t>
  </si>
  <si>
    <t>7101110023</t>
  </si>
  <si>
    <t>PINOGALUMAN TIMUR</t>
  </si>
  <si>
    <t>7101110024</t>
  </si>
  <si>
    <t>PADANG LALOW</t>
  </si>
  <si>
    <t>7101110025</t>
  </si>
  <si>
    <t>DULANGON</t>
  </si>
  <si>
    <t>7101110026</t>
  </si>
  <si>
    <t>MONGKOINIT BARAT</t>
  </si>
  <si>
    <t>7101120008</t>
  </si>
  <si>
    <t>120</t>
  </si>
  <si>
    <t>SANGTOMBOLANG</t>
  </si>
  <si>
    <t>PANGI</t>
  </si>
  <si>
    <t>7101120009</t>
  </si>
  <si>
    <t>DOMISIL MOONOW</t>
  </si>
  <si>
    <t>7101120010</t>
  </si>
  <si>
    <t>MAELANG</t>
  </si>
  <si>
    <t>7101120011</t>
  </si>
  <si>
    <t>LOLANAN</t>
  </si>
  <si>
    <t>7101120012</t>
  </si>
  <si>
    <t>BOLANGAT</t>
  </si>
  <si>
    <t>7101120013</t>
  </si>
  <si>
    <t>BABO</t>
  </si>
  <si>
    <t>7101120014</t>
  </si>
  <si>
    <t>AYONG</t>
  </si>
  <si>
    <t>7101120015</t>
  </si>
  <si>
    <t>CEMPAKA</t>
  </si>
  <si>
    <t>7101120018</t>
  </si>
  <si>
    <t>BATU MERAH</t>
  </si>
  <si>
    <t>7101120019</t>
  </si>
  <si>
    <t>PASIR PUTIH</t>
  </si>
  <si>
    <t>7101120020</t>
  </si>
  <si>
    <t>BOLANGAT TIMUR</t>
  </si>
  <si>
    <t>7101120021</t>
  </si>
  <si>
    <t>PANGI TIMUR</t>
  </si>
  <si>
    <t>7110010001</t>
  </si>
  <si>
    <t>10</t>
  </si>
  <si>
    <t>BOLAANG MONGONDOW SELATAN</t>
  </si>
  <si>
    <t>POSIGADAN</t>
  </si>
  <si>
    <t>LION</t>
  </si>
  <si>
    <t>7110010002</t>
  </si>
  <si>
    <t>SAIBUAH</t>
  </si>
  <si>
    <t>7110010003</t>
  </si>
  <si>
    <t>MEYAMBANGA</t>
  </si>
  <si>
    <t>7110010004</t>
  </si>
  <si>
    <t>TONALA</t>
  </si>
  <si>
    <t>7110010005</t>
  </si>
  <si>
    <t>MANGGADAA</t>
  </si>
  <si>
    <t>7110010006</t>
  </si>
  <si>
    <t>MOMALIA II</t>
  </si>
  <si>
    <t>7110010007</t>
  </si>
  <si>
    <t>MOMALIA  I</t>
  </si>
  <si>
    <t>7110010008</t>
  </si>
  <si>
    <t>PILOLAHUNGA</t>
  </si>
  <si>
    <t>7110010009</t>
  </si>
  <si>
    <t>LUWOO</t>
  </si>
  <si>
    <t>7110010010</t>
  </si>
  <si>
    <t>SAKTI</t>
  </si>
  <si>
    <t>7110010011</t>
  </si>
  <si>
    <t>SINOMBAYUGA</t>
  </si>
  <si>
    <t>7110010016</t>
  </si>
  <si>
    <t>ILOHELUMA</t>
  </si>
  <si>
    <t>7110010020</t>
  </si>
  <si>
    <t>MOLOSIPAT</t>
  </si>
  <si>
    <t>7110010021</t>
  </si>
  <si>
    <t>MEYAMBANGA TIMUR</t>
  </si>
  <si>
    <t>7110010022</t>
  </si>
  <si>
    <t>MOMALIA TIGA</t>
  </si>
  <si>
    <t>7110010023</t>
  </si>
  <si>
    <t>INOSOTA</t>
  </si>
  <si>
    <t>7110011001</t>
  </si>
  <si>
    <t>TOMINI</t>
  </si>
  <si>
    <t>MILANGODAA BARAT</t>
  </si>
  <si>
    <t>7110011002</t>
  </si>
  <si>
    <t>MILANGODAA</t>
  </si>
  <si>
    <t>7110011003</t>
  </si>
  <si>
    <t>TOLUTU</t>
  </si>
  <si>
    <t>7110011004</t>
  </si>
  <si>
    <t>BOTULIODU</t>
  </si>
  <si>
    <t>7110011005</t>
  </si>
  <si>
    <t>NUNUKA RAYA</t>
  </si>
  <si>
    <t>7110011006</t>
  </si>
  <si>
    <t>PAKUKU JAYA</t>
  </si>
  <si>
    <t>7110011007</t>
  </si>
  <si>
    <t>MILANGODAA UTARA</t>
  </si>
  <si>
    <t>7110020008</t>
  </si>
  <si>
    <t>BOLAANG UKI</t>
  </si>
  <si>
    <t>TANGAGAH</t>
  </si>
  <si>
    <t>7110020009</t>
  </si>
  <si>
    <t>DUDEPO</t>
  </si>
  <si>
    <t>7110020010</t>
  </si>
  <si>
    <t>PINOLANTUNGAN</t>
  </si>
  <si>
    <t>7110020011</t>
  </si>
  <si>
    <t>SALONGO</t>
  </si>
  <si>
    <t>7110020012</t>
  </si>
  <si>
    <t>SOGUO</t>
  </si>
  <si>
    <t>7110020013</t>
  </si>
  <si>
    <t>TOLUAYA</t>
  </si>
  <si>
    <t>7110020014</t>
  </si>
  <si>
    <t>MOLIBAGU</t>
  </si>
  <si>
    <t>7110020015</t>
  </si>
  <si>
    <t>POPODU</t>
  </si>
  <si>
    <t>7110020016</t>
  </si>
  <si>
    <t>SONDANA</t>
  </si>
  <si>
    <t>7110020017</t>
  </si>
  <si>
    <t>TOLONDADU II</t>
  </si>
  <si>
    <t>7110020018</t>
  </si>
  <si>
    <t>TOLONDADU I</t>
  </si>
  <si>
    <t>7110020019</t>
  </si>
  <si>
    <t>TOLONDADU</t>
  </si>
  <si>
    <t>7110020020</t>
  </si>
  <si>
    <t>TABILAA</t>
  </si>
  <si>
    <t>7110020022</t>
  </si>
  <si>
    <t>PINTADIA</t>
  </si>
  <si>
    <t>7110020023</t>
  </si>
  <si>
    <t>SALONGO TIMUR</t>
  </si>
  <si>
    <t>7110020025</t>
  </si>
  <si>
    <t>SALONGO BARAT</t>
  </si>
  <si>
    <t>7110020028</t>
  </si>
  <si>
    <t>028</t>
  </si>
  <si>
    <t>DUDEPO BARAT</t>
  </si>
  <si>
    <t>7110021001</t>
  </si>
  <si>
    <t>HELUMO</t>
  </si>
  <si>
    <t>PANGIA</t>
  </si>
  <si>
    <t>7110021002</t>
  </si>
  <si>
    <t>SOPUTA</t>
  </si>
  <si>
    <t>7110021003</t>
  </si>
  <si>
    <t>SINANDAKA</t>
  </si>
  <si>
    <t>7110021004</t>
  </si>
  <si>
    <t>BAKIDA</t>
  </si>
  <si>
    <t>7110021005</t>
  </si>
  <si>
    <t>DUMINANGA</t>
  </si>
  <si>
    <t>7110021006</t>
  </si>
  <si>
    <t>BINIHA</t>
  </si>
  <si>
    <t>7110021007</t>
  </si>
  <si>
    <t>BINIHA TIMUR</t>
  </si>
  <si>
    <t>7110021008</t>
  </si>
  <si>
    <t>MOTOLOHU</t>
  </si>
  <si>
    <t>7110021009</t>
  </si>
  <si>
    <t>TRANS PATOA</t>
  </si>
  <si>
    <t>7110021010</t>
  </si>
  <si>
    <t>BINIHA SELATAN</t>
  </si>
  <si>
    <t>7110021011</t>
  </si>
  <si>
    <t>HALABOLU</t>
  </si>
  <si>
    <t>7110030001</t>
  </si>
  <si>
    <t>030</t>
  </si>
  <si>
    <t>PINOLOSIAN</t>
  </si>
  <si>
    <t>LINAWAN</t>
  </si>
  <si>
    <t>7110030002</t>
  </si>
  <si>
    <t>LINAWAN I</t>
  </si>
  <si>
    <t>7110030003</t>
  </si>
  <si>
    <t>NUNUK</t>
  </si>
  <si>
    <t>7110030004</t>
  </si>
  <si>
    <t>ILOMATA</t>
  </si>
  <si>
    <t>7110030005</t>
  </si>
  <si>
    <t>PINOLOSIAN SELATAN</t>
  </si>
  <si>
    <t>7110030006</t>
  </si>
  <si>
    <t>7110030007</t>
  </si>
  <si>
    <t>TOLOTOYON</t>
  </si>
  <si>
    <t>7110030008</t>
  </si>
  <si>
    <t>KOMBOT</t>
  </si>
  <si>
    <t>7110030009</t>
  </si>
  <si>
    <t>LUNGKAP</t>
  </si>
  <si>
    <t>7110030010</t>
  </si>
  <si>
    <t>KOMBOT TIMUR</t>
  </si>
  <si>
    <t>7110040001</t>
  </si>
  <si>
    <t>040</t>
  </si>
  <si>
    <t>PINOLOSIAN TENGAH</t>
  </si>
  <si>
    <t>MATAINDO</t>
  </si>
  <si>
    <t>7110040002</t>
  </si>
  <si>
    <t>TOROSIK</t>
  </si>
  <si>
    <t>7110040003</t>
  </si>
  <si>
    <t>ADOW SELATAN</t>
  </si>
  <si>
    <t>7110040004</t>
  </si>
  <si>
    <t>ADOW</t>
  </si>
  <si>
    <t>7110040005</t>
  </si>
  <si>
    <t>TOBAYAGAN</t>
  </si>
  <si>
    <t>7110040006</t>
  </si>
  <si>
    <t>DEAGA</t>
  </si>
  <si>
    <t>7110040007</t>
  </si>
  <si>
    <t>TOBAYAGAN SELATAN</t>
  </si>
  <si>
    <t>7110040008</t>
  </si>
  <si>
    <t>MATAINDO UTARA</t>
  </si>
  <si>
    <t>7110050001</t>
  </si>
  <si>
    <t>050</t>
  </si>
  <si>
    <t>PINOLOSIAN TIMUR</t>
  </si>
  <si>
    <t>MOTANDOI</t>
  </si>
  <si>
    <t>7110050002</t>
  </si>
  <si>
    <t>DUMAGIN B</t>
  </si>
  <si>
    <t>7110050003</t>
  </si>
  <si>
    <t>DUMAGIN A</t>
  </si>
  <si>
    <t>7110050004</t>
  </si>
  <si>
    <t>DAYOW</t>
  </si>
  <si>
    <t>7110050005</t>
  </si>
  <si>
    <t>PIDUNG</t>
  </si>
  <si>
    <t>7110050006</t>
  </si>
  <si>
    <t>ONGGUNOI</t>
  </si>
  <si>
    <t>7110050007</t>
  </si>
  <si>
    <t>MODISI</t>
  </si>
  <si>
    <t>7110050008</t>
  </si>
  <si>
    <t>POSILAGON</t>
  </si>
  <si>
    <t>7110050009</t>
  </si>
  <si>
    <t>ILIGON</t>
  </si>
  <si>
    <t>7110050010</t>
  </si>
  <si>
    <t>MOTANDOI SELATAN</t>
  </si>
  <si>
    <t>7110050011</t>
  </si>
  <si>
    <t>PERJUANGAN</t>
  </si>
  <si>
    <t>7110050012</t>
  </si>
  <si>
    <t>ONGGUNOI SELATAN</t>
  </si>
  <si>
    <t>NKS</t>
  </si>
  <si>
    <t>Segmen</t>
  </si>
  <si>
    <t>Kode Identitas</t>
  </si>
  <si>
    <t>Desa</t>
  </si>
  <si>
    <t>PCL</t>
  </si>
  <si>
    <t>PML</t>
  </si>
  <si>
    <t>A1</t>
  </si>
  <si>
    <t>710102101A1</t>
  </si>
  <si>
    <t>AGUS SAEFULLOH</t>
  </si>
  <si>
    <t>Laily Agustina Bestari</t>
  </si>
  <si>
    <t>BURHANUDDIN POTABUGA</t>
  </si>
  <si>
    <t>A2</t>
  </si>
  <si>
    <t>A3</t>
  </si>
  <si>
    <t>MELINA PRANANDARI</t>
  </si>
  <si>
    <t>Linda Diana Lumingkewas</t>
  </si>
  <si>
    <t>B1</t>
  </si>
  <si>
    <t>STENLY BULLU</t>
  </si>
  <si>
    <t>Steven Monintja</t>
  </si>
  <si>
    <t>B2</t>
  </si>
  <si>
    <t>ARDI TUUK</t>
  </si>
  <si>
    <t>B3</t>
  </si>
  <si>
    <t>FLAVIANUS DEU</t>
  </si>
  <si>
    <t>Ratih Rodliyah</t>
  </si>
  <si>
    <t>C1</t>
  </si>
  <si>
    <t>SUTAMI NGODU</t>
  </si>
  <si>
    <t>Rani Adila</t>
  </si>
  <si>
    <t>C2</t>
  </si>
  <si>
    <t>ALVIAN LOMBOGIA</t>
  </si>
  <si>
    <t>Paramitha Madelin Albright</t>
  </si>
  <si>
    <t>C3</t>
  </si>
  <si>
    <t>HASDIN MAMONTO</t>
  </si>
  <si>
    <t>710102102</t>
  </si>
  <si>
    <t>710102102A1</t>
  </si>
  <si>
    <t>ERLY MANOPO</t>
  </si>
  <si>
    <t>Rahmi Maulina Alwi</t>
  </si>
  <si>
    <t>710102102A2</t>
  </si>
  <si>
    <t>JOSIAS PONTOH</t>
  </si>
  <si>
    <t>710102102A3</t>
  </si>
  <si>
    <t>Asril Tuadingo</t>
  </si>
  <si>
    <t>La Ode Abdul Hamid</t>
  </si>
  <si>
    <t>710102102B1</t>
  </si>
  <si>
    <t>Frangki Laselo</t>
  </si>
  <si>
    <t>710102102B2</t>
  </si>
  <si>
    <t>Anton Abdullah</t>
  </si>
  <si>
    <t>Saprudin Mokoagow</t>
  </si>
  <si>
    <t>710102102B3</t>
  </si>
  <si>
    <t>Nurcholis Mamonto</t>
  </si>
  <si>
    <t>710102102C1</t>
  </si>
  <si>
    <t>Ripandi Dede</t>
  </si>
  <si>
    <t>710102102C2</t>
  </si>
  <si>
    <t>710102102C3</t>
  </si>
  <si>
    <t>710102103</t>
  </si>
  <si>
    <t>710102103A1</t>
  </si>
  <si>
    <t>710102103A2</t>
  </si>
  <si>
    <t>710102103A3</t>
  </si>
  <si>
    <t>710102103B1</t>
  </si>
  <si>
    <t>710102103B2</t>
  </si>
  <si>
    <t>710102103B3</t>
  </si>
  <si>
    <t>710102105</t>
  </si>
  <si>
    <t>710102105A1</t>
  </si>
  <si>
    <t>710102105A2</t>
  </si>
  <si>
    <t>710102105B1</t>
  </si>
  <si>
    <t>710102105B2</t>
  </si>
  <si>
    <t>710102201</t>
  </si>
  <si>
    <t>Ester Harefa</t>
  </si>
  <si>
    <t>710102201B1</t>
  </si>
  <si>
    <t>710102201C3</t>
  </si>
  <si>
    <t>710102202A2</t>
  </si>
  <si>
    <t>710102202B2</t>
  </si>
  <si>
    <t>710102202C3</t>
  </si>
  <si>
    <t>710102203</t>
  </si>
  <si>
    <t>710102203A1</t>
  </si>
  <si>
    <t>710102203A2</t>
  </si>
  <si>
    <t>710102203A3</t>
  </si>
  <si>
    <t>710102203B1</t>
  </si>
  <si>
    <t>710102203B2</t>
  </si>
  <si>
    <t>710102203B3</t>
  </si>
  <si>
    <t>710102203C1</t>
  </si>
  <si>
    <t>710102203C2</t>
  </si>
  <si>
    <t>710102203C3</t>
  </si>
  <si>
    <t>710102204A3</t>
  </si>
  <si>
    <t>710102205</t>
  </si>
  <si>
    <t>710102205A1</t>
  </si>
  <si>
    <t>710102205A2</t>
  </si>
  <si>
    <t>710102205A3</t>
  </si>
  <si>
    <t>710102205B1</t>
  </si>
  <si>
    <t>710102205B2</t>
  </si>
  <si>
    <t>710102205B3</t>
  </si>
  <si>
    <t>710102205C1</t>
  </si>
  <si>
    <t>710102205C2</t>
  </si>
  <si>
    <t>710102205C3</t>
  </si>
  <si>
    <t>710102301</t>
  </si>
  <si>
    <t>710102301A1</t>
  </si>
  <si>
    <t>710102301A2</t>
  </si>
  <si>
    <t>710102301A3</t>
  </si>
  <si>
    <t>710102301B1</t>
  </si>
  <si>
    <t>710102301B2</t>
  </si>
  <si>
    <t>710102301B3</t>
  </si>
  <si>
    <t>710102301C1</t>
  </si>
  <si>
    <t>710102301C2</t>
  </si>
  <si>
    <t>710102301C3</t>
  </si>
  <si>
    <t>710102302</t>
  </si>
  <si>
    <t>710102302A1</t>
  </si>
  <si>
    <t>710102302A2</t>
  </si>
  <si>
    <t>710102302A3</t>
  </si>
  <si>
    <t>710102302B1</t>
  </si>
  <si>
    <t>710102302B2</t>
  </si>
  <si>
    <t>710102302B3</t>
  </si>
  <si>
    <t>710102302C2</t>
  </si>
  <si>
    <t>710102302C3</t>
  </si>
  <si>
    <t>710102303</t>
  </si>
  <si>
    <t>710102303A1</t>
  </si>
  <si>
    <t>710102303C2</t>
  </si>
  <si>
    <t>710102304</t>
  </si>
  <si>
    <t>710102304A1</t>
  </si>
  <si>
    <t>710102304A2</t>
  </si>
  <si>
    <t>710102304A3</t>
  </si>
  <si>
    <t>710102304B2</t>
  </si>
  <si>
    <t>710102305</t>
  </si>
  <si>
    <t>710102305A2</t>
  </si>
  <si>
    <t>710102305A3</t>
  </si>
  <si>
    <t>710102305B2</t>
  </si>
  <si>
    <t>710102305B3</t>
  </si>
  <si>
    <t>710102305C2</t>
  </si>
  <si>
    <t>710102305C3</t>
  </si>
  <si>
    <t>710102401</t>
  </si>
  <si>
    <t>710102401A2</t>
  </si>
  <si>
    <t>710102401A3</t>
  </si>
  <si>
    <t>710102401B1</t>
  </si>
  <si>
    <t>710102401B3</t>
  </si>
  <si>
    <t>710102401C1</t>
  </si>
  <si>
    <t>710102402A1</t>
  </si>
  <si>
    <t>710102402A2</t>
  </si>
  <si>
    <t>710102502</t>
  </si>
  <si>
    <t>710102502B3</t>
  </si>
  <si>
    <t>710102502C1</t>
  </si>
  <si>
    <t>710102502C2</t>
  </si>
  <si>
    <t>710102503</t>
  </si>
  <si>
    <t>710102503A1</t>
  </si>
  <si>
    <t>710102503A2</t>
  </si>
  <si>
    <t>710102503B1</t>
  </si>
  <si>
    <t>710102503B2</t>
  </si>
  <si>
    <t>710102503B3</t>
  </si>
  <si>
    <t>710102503C1</t>
  </si>
  <si>
    <t>710102503C2</t>
  </si>
  <si>
    <t>710102503C3</t>
  </si>
  <si>
    <t>710102504</t>
  </si>
  <si>
    <t>710102504A2</t>
  </si>
  <si>
    <t>710102504A3</t>
  </si>
  <si>
    <t>710102504B2</t>
  </si>
  <si>
    <t>710102504B3</t>
  </si>
  <si>
    <t>710102504C1</t>
  </si>
  <si>
    <t>710102504C2</t>
  </si>
  <si>
    <t>710102601</t>
  </si>
  <si>
    <t>710102601B3</t>
  </si>
  <si>
    <t>710102602</t>
  </si>
  <si>
    <t>710102602A1</t>
  </si>
  <si>
    <t>710102602A2</t>
  </si>
  <si>
    <t>710102602B1</t>
  </si>
  <si>
    <t>710102602B2</t>
  </si>
  <si>
    <t>710102602B3</t>
  </si>
  <si>
    <t>710102602C2</t>
  </si>
  <si>
    <t>710102603</t>
  </si>
  <si>
    <t>710102603A1</t>
  </si>
  <si>
    <t>710102603A2</t>
  </si>
  <si>
    <t>710102603A3</t>
  </si>
  <si>
    <t>710102603C3</t>
  </si>
  <si>
    <t>710106002</t>
  </si>
  <si>
    <t>710106002A2</t>
  </si>
  <si>
    <t>710106002A3</t>
  </si>
  <si>
    <t>710106003</t>
  </si>
  <si>
    <t>710106003B2</t>
  </si>
  <si>
    <t>710106003B3</t>
  </si>
  <si>
    <t>710106003C3</t>
  </si>
  <si>
    <t>710106005</t>
  </si>
  <si>
    <t>710106005A3</t>
  </si>
  <si>
    <t>710106005B1</t>
  </si>
  <si>
    <t>710106005B2</t>
  </si>
  <si>
    <t>710106005B3</t>
  </si>
  <si>
    <t>710106005C1</t>
  </si>
  <si>
    <t>710106006</t>
  </si>
  <si>
    <t>710106006A1</t>
  </si>
  <si>
    <t>710106006B1</t>
  </si>
  <si>
    <t>710106006B3</t>
  </si>
  <si>
    <t>710106006C3</t>
  </si>
  <si>
    <t>710106011</t>
  </si>
  <si>
    <t>710106011B2</t>
  </si>
  <si>
    <t>710106011C2</t>
  </si>
  <si>
    <t>710106013</t>
  </si>
  <si>
    <t>710106013B1</t>
  </si>
  <si>
    <t>710108201B3</t>
  </si>
  <si>
    <t>710108202</t>
  </si>
  <si>
    <t>710108202A1</t>
  </si>
  <si>
    <t>710108202A2</t>
  </si>
  <si>
    <t>710108202A3</t>
  </si>
  <si>
    <t>710108202B1</t>
  </si>
  <si>
    <t>710108202B2</t>
  </si>
  <si>
    <t>710108202B3</t>
  </si>
  <si>
    <t>710108202C1</t>
  </si>
  <si>
    <t>710108301</t>
  </si>
  <si>
    <t>710108301A3</t>
  </si>
  <si>
    <t>710108301B1</t>
  </si>
  <si>
    <t>710108301B2</t>
  </si>
  <si>
    <t>710108301B3</t>
  </si>
  <si>
    <t>710108301C1</t>
  </si>
  <si>
    <t>710108302</t>
  </si>
  <si>
    <t>710108302A1</t>
  </si>
  <si>
    <t>710108302A2</t>
  </si>
  <si>
    <t>710108302B1</t>
  </si>
  <si>
    <t>710108302B2</t>
  </si>
  <si>
    <t>710109005</t>
  </si>
  <si>
    <t>710109005A1</t>
  </si>
  <si>
    <t>Ries Manorek</t>
  </si>
  <si>
    <t>710109005B1</t>
  </si>
  <si>
    <t>710109005B2</t>
  </si>
  <si>
    <t>710109005B3</t>
  </si>
  <si>
    <t>710109005C1</t>
  </si>
  <si>
    <t>710109005C2</t>
  </si>
  <si>
    <t>710109005C3</t>
  </si>
  <si>
    <t>710109008</t>
  </si>
  <si>
    <t>710109008A3</t>
  </si>
  <si>
    <t>710109008B1</t>
  </si>
  <si>
    <t>710109008B2</t>
  </si>
  <si>
    <t>710109008B3</t>
  </si>
  <si>
    <t>710109008C3</t>
  </si>
  <si>
    <t>710110001</t>
  </si>
  <si>
    <t>710110001A1</t>
  </si>
  <si>
    <t>710110001A2</t>
  </si>
  <si>
    <t>710110001A3</t>
  </si>
  <si>
    <t>710110001B1</t>
  </si>
  <si>
    <t>710110001B2</t>
  </si>
  <si>
    <t>710110001B3</t>
  </si>
  <si>
    <t>710110001C1</t>
  </si>
  <si>
    <t>710110001C2</t>
  </si>
  <si>
    <t>710110001C3</t>
  </si>
  <si>
    <t>710110007</t>
  </si>
  <si>
    <t>710110007B2</t>
  </si>
  <si>
    <t>710110103</t>
  </si>
  <si>
    <t>710110103A3</t>
  </si>
  <si>
    <t>710111001</t>
  </si>
  <si>
    <t>710111001A2</t>
  </si>
  <si>
    <t>710111001B2</t>
  </si>
  <si>
    <t>710111001B3</t>
  </si>
  <si>
    <t>710111001C2</t>
  </si>
  <si>
    <t>710111001C3</t>
  </si>
  <si>
    <t>710111002</t>
  </si>
  <si>
    <t>710111002A1</t>
  </si>
  <si>
    <t>710111002A2</t>
  </si>
  <si>
    <t>710111002A3</t>
  </si>
  <si>
    <t>710111002B1</t>
  </si>
  <si>
    <t>710111002B2</t>
  </si>
  <si>
    <t>710111002B3</t>
  </si>
  <si>
    <t>710111002C1</t>
  </si>
  <si>
    <t>710111002C2</t>
  </si>
  <si>
    <t>710111002C3</t>
  </si>
  <si>
    <t>710111004</t>
  </si>
  <si>
    <t>710111004A1</t>
  </si>
  <si>
    <t>710111004A2</t>
  </si>
  <si>
    <t>710111004B1</t>
  </si>
  <si>
    <t>710111004B2</t>
  </si>
  <si>
    <t>710111004B3</t>
  </si>
  <si>
    <t>710111004C1</t>
  </si>
  <si>
    <t>710111004C2</t>
  </si>
  <si>
    <t>710111004C3</t>
  </si>
  <si>
    <t>710111005</t>
  </si>
  <si>
    <t>710111005A1</t>
  </si>
  <si>
    <t>710111005A2</t>
  </si>
  <si>
    <t>710111005A3</t>
  </si>
  <si>
    <t>710111005B1</t>
  </si>
  <si>
    <t>710111005B2</t>
  </si>
  <si>
    <t>710111005B3</t>
  </si>
  <si>
    <t>710111005C1</t>
  </si>
  <si>
    <t>710111005C2</t>
  </si>
  <si>
    <t>710111006</t>
  </si>
  <si>
    <t>710111006A1</t>
  </si>
  <si>
    <t>710111006A2</t>
  </si>
  <si>
    <t>710111006A3</t>
  </si>
  <si>
    <t>710111006B1</t>
  </si>
  <si>
    <t>710111006B2</t>
  </si>
  <si>
    <t>710111006C2</t>
  </si>
  <si>
    <t>710111006C3</t>
  </si>
  <si>
    <t>710111007</t>
  </si>
  <si>
    <t>710111007A2</t>
  </si>
  <si>
    <t>710111009</t>
  </si>
  <si>
    <t>710111009B2</t>
  </si>
  <si>
    <t>710111009B3</t>
  </si>
  <si>
    <t>710111009C2</t>
  </si>
  <si>
    <t>710112001</t>
  </si>
  <si>
    <t>710112001A1</t>
  </si>
  <si>
    <t>710112001A2</t>
  </si>
  <si>
    <t>710112001A3</t>
  </si>
  <si>
    <t>710112001B1</t>
  </si>
  <si>
    <t>710112001B2</t>
  </si>
  <si>
    <t>710112001B3</t>
  </si>
  <si>
    <t>710112001C1</t>
  </si>
  <si>
    <t>710112001C2</t>
  </si>
  <si>
    <t>710112003</t>
  </si>
  <si>
    <t>710112003A1</t>
  </si>
  <si>
    <t>710112003A2</t>
  </si>
  <si>
    <t>710112003A3</t>
  </si>
  <si>
    <t>710112003B1</t>
  </si>
  <si>
    <t>710112003B2</t>
  </si>
  <si>
    <t>710112003B3</t>
  </si>
  <si>
    <t>710112003C1</t>
  </si>
  <si>
    <t>710112003C2</t>
  </si>
  <si>
    <t>710112003C3</t>
  </si>
  <si>
    <t>710112005</t>
  </si>
  <si>
    <t>710112005A1</t>
  </si>
  <si>
    <t>710112005A2</t>
  </si>
  <si>
    <t>710112005A3</t>
  </si>
  <si>
    <t>710112005B1</t>
  </si>
  <si>
    <t>710112005B2</t>
  </si>
  <si>
    <t>710112005B3</t>
  </si>
  <si>
    <t>710112005C1</t>
  </si>
  <si>
    <t>710112005C2</t>
  </si>
  <si>
    <t>710112005C3</t>
  </si>
  <si>
    <t>711002001</t>
  </si>
  <si>
    <t>711002003</t>
  </si>
  <si>
    <t>711004002</t>
  </si>
  <si>
    <t>Sub Segmen</t>
  </si>
  <si>
    <t>Status Sampel</t>
  </si>
  <si>
    <t>Target Bulan</t>
  </si>
  <si>
    <t>Provinsi</t>
  </si>
  <si>
    <t>Kabupaten/Kota</t>
  </si>
  <si>
    <t>Status Alias</t>
  </si>
  <si>
    <t>SUBMITTED BY Pencacah</t>
  </si>
  <si>
    <t>REJECTED BY Pengawas</t>
  </si>
  <si>
    <t>APPROVED BY Pengawas</t>
  </si>
  <si>
    <t>Tidak Diubin</t>
  </si>
  <si>
    <t>Total</t>
  </si>
  <si>
    <t>Target Desember</t>
  </si>
  <si>
    <t>Realisasi 9/12/2024</t>
  </si>
  <si>
    <t>Sisa Target Desember</t>
  </si>
  <si>
    <r>
      <rPr>
        <u/>
        <sz val="11"/>
        <color rgb="FF1155CC"/>
        <rFont val="Calibri, sans-serif"/>
      </rPr>
      <t>710102101A1</t>
    </r>
  </si>
  <si>
    <t>UTAMA</t>
  </si>
  <si>
    <t>NOVEMBER</t>
  </si>
  <si>
    <t>SULAWESI UTARA</t>
  </si>
  <si>
    <t>KABUPATEN BOLAANG MONGONDOW</t>
  </si>
  <si>
    <t>OPEN</t>
  </si>
  <si>
    <t>CAPI</t>
  </si>
  <si>
    <r>
      <rPr>
        <u/>
        <sz val="11"/>
        <color rgb="FF1155CC"/>
        <rFont val="Calibri, sans-serif"/>
      </rPr>
      <t>710102102A1</t>
    </r>
  </si>
  <si>
    <t>CADANGAN</t>
  </si>
  <si>
    <t>SEPTEMBER</t>
  </si>
  <si>
    <r>
      <rPr>
        <u/>
        <sz val="11"/>
        <color rgb="FF1155CC"/>
        <rFont val="Calibri, sans-serif"/>
      </rPr>
      <t>710102102A2</t>
    </r>
  </si>
  <si>
    <t>OKTOBER</t>
  </si>
  <si>
    <r>
      <rPr>
        <u/>
        <sz val="11"/>
        <color rgb="FF1155CC"/>
        <rFont val="Calibri, sans-serif"/>
      </rPr>
      <t>710102102A3</t>
    </r>
  </si>
  <si>
    <r>
      <rPr>
        <u/>
        <sz val="11"/>
        <color rgb="FF1155CC"/>
        <rFont val="Calibri, sans-serif"/>
      </rPr>
      <t>710102102B1</t>
    </r>
  </si>
  <si>
    <r>
      <rPr>
        <u/>
        <sz val="11"/>
        <color rgb="FF1155CC"/>
        <rFont val="Calibri, sans-serif"/>
      </rPr>
      <t>710102102B2</t>
    </r>
  </si>
  <si>
    <r>
      <rPr>
        <u/>
        <sz val="11"/>
        <color rgb="FF1155CC"/>
        <rFont val="Calibri, sans-serif"/>
      </rPr>
      <t>710102102B3</t>
    </r>
  </si>
  <si>
    <r>
      <rPr>
        <u/>
        <sz val="11"/>
        <color rgb="FF1155CC"/>
        <rFont val="Calibri, sans-serif"/>
      </rPr>
      <t>710102102C1</t>
    </r>
  </si>
  <si>
    <r>
      <rPr>
        <u/>
        <sz val="11"/>
        <color rgb="FF1155CC"/>
        <rFont val="Calibri, sans-serif"/>
      </rPr>
      <t>710102102C2</t>
    </r>
  </si>
  <si>
    <r>
      <rPr>
        <u/>
        <sz val="11"/>
        <color rgb="FF1155CC"/>
        <rFont val="Calibri, sans-serif"/>
      </rPr>
      <t>710102102C3</t>
    </r>
  </si>
  <si>
    <r>
      <rPr>
        <u/>
        <sz val="11"/>
        <color rgb="FF1155CC"/>
        <rFont val="Calibri, sans-serif"/>
      </rPr>
      <t>710102103A1</t>
    </r>
  </si>
  <si>
    <r>
      <rPr>
        <u/>
        <sz val="11"/>
        <color rgb="FF1155CC"/>
        <rFont val="Calibri, sans-serif"/>
      </rPr>
      <t>710102103A2</t>
    </r>
  </si>
  <si>
    <r>
      <rPr>
        <u/>
        <sz val="11"/>
        <color rgb="FF1155CC"/>
        <rFont val="Calibri, sans-serif"/>
      </rPr>
      <t>710102103A3</t>
    </r>
  </si>
  <si>
    <r>
      <rPr>
        <u/>
        <sz val="11"/>
        <color rgb="FF1155CC"/>
        <rFont val="Calibri, sans-serif"/>
      </rPr>
      <t>710102103B1</t>
    </r>
  </si>
  <si>
    <r>
      <rPr>
        <u/>
        <sz val="11"/>
        <color rgb="FF1155CC"/>
        <rFont val="Calibri, sans-serif"/>
      </rPr>
      <t>710102103B2</t>
    </r>
  </si>
  <si>
    <r>
      <rPr>
        <u/>
        <sz val="11"/>
        <color rgb="FF1155CC"/>
        <rFont val="Calibri, sans-serif"/>
      </rPr>
      <t>710102103B3</t>
    </r>
  </si>
  <si>
    <r>
      <rPr>
        <u/>
        <sz val="11"/>
        <color rgb="FF1155CC"/>
        <rFont val="Calibri, sans-serif"/>
      </rPr>
      <t>710102105A1</t>
    </r>
  </si>
  <si>
    <r>
      <rPr>
        <u/>
        <sz val="11"/>
        <color rgb="FF1155CC"/>
        <rFont val="Calibri, sans-serif"/>
      </rPr>
      <t>710102105A2</t>
    </r>
  </si>
  <si>
    <r>
      <rPr>
        <u/>
        <sz val="11"/>
        <color rgb="FF1155CC"/>
        <rFont val="Calibri, sans-serif"/>
      </rPr>
      <t>710102105B1</t>
    </r>
  </si>
  <si>
    <r>
      <rPr>
        <u/>
        <sz val="11"/>
        <color rgb="FF1155CC"/>
        <rFont val="Calibri, sans-serif"/>
      </rPr>
      <t>710102105B2</t>
    </r>
  </si>
  <si>
    <r>
      <rPr>
        <u/>
        <sz val="11"/>
        <color rgb="FF1155CC"/>
        <rFont val="Calibri, sans-serif"/>
      </rPr>
      <t>710102201B1</t>
    </r>
  </si>
  <si>
    <t>DESEMBER</t>
  </si>
  <si>
    <r>
      <rPr>
        <u/>
        <sz val="11"/>
        <color rgb="FF1155CC"/>
        <rFont val="Calibri, sans-serif"/>
      </rPr>
      <t>710102201C3</t>
    </r>
  </si>
  <si>
    <r>
      <rPr>
        <u/>
        <sz val="11"/>
        <color rgb="FF1155CC"/>
        <rFont val="Calibri, sans-serif"/>
      </rPr>
      <t>710102202A2</t>
    </r>
  </si>
  <si>
    <r>
      <rPr>
        <u/>
        <sz val="11"/>
        <color rgb="FF1155CC"/>
        <rFont val="Calibri, sans-serif"/>
      </rPr>
      <t>710102202B2</t>
    </r>
  </si>
  <si>
    <r>
      <rPr>
        <u/>
        <sz val="11"/>
        <color rgb="FF1155CC"/>
        <rFont val="Calibri, sans-serif"/>
      </rPr>
      <t>710102202C3</t>
    </r>
  </si>
  <si>
    <r>
      <rPr>
        <u/>
        <sz val="11"/>
        <color rgb="FF1155CC"/>
        <rFont val="Calibri, sans-serif"/>
      </rPr>
      <t>710102203A1</t>
    </r>
  </si>
  <si>
    <r>
      <rPr>
        <u/>
        <sz val="11"/>
        <color rgb="FF1155CC"/>
        <rFont val="Calibri, sans-serif"/>
      </rPr>
      <t>710102203A2</t>
    </r>
  </si>
  <si>
    <r>
      <rPr>
        <u/>
        <sz val="11"/>
        <color rgb="FF1155CC"/>
        <rFont val="Calibri, sans-serif"/>
      </rPr>
      <t>710102203A3</t>
    </r>
  </si>
  <si>
    <r>
      <rPr>
        <u/>
        <sz val="11"/>
        <color rgb="FF1155CC"/>
        <rFont val="Calibri, sans-serif"/>
      </rPr>
      <t>710102203B1</t>
    </r>
  </si>
  <si>
    <r>
      <rPr>
        <u/>
        <sz val="11"/>
        <color rgb="FF1155CC"/>
        <rFont val="Calibri, sans-serif"/>
      </rPr>
      <t>710102203B2</t>
    </r>
  </si>
  <si>
    <r>
      <rPr>
        <u/>
        <sz val="11"/>
        <color rgb="FF1155CC"/>
        <rFont val="Calibri, sans-serif"/>
      </rPr>
      <t>710102203B3</t>
    </r>
  </si>
  <si>
    <r>
      <rPr>
        <u/>
        <sz val="11"/>
        <color rgb="FF1155CC"/>
        <rFont val="Calibri, sans-serif"/>
      </rPr>
      <t>710102203C1</t>
    </r>
  </si>
  <si>
    <r>
      <rPr>
        <u/>
        <sz val="11"/>
        <color rgb="FF1155CC"/>
        <rFont val="Calibri, sans-serif"/>
      </rPr>
      <t>710102203C2</t>
    </r>
  </si>
  <si>
    <r>
      <rPr>
        <u/>
        <sz val="11"/>
        <color rgb="FF1155CC"/>
        <rFont val="Calibri, sans-serif"/>
      </rPr>
      <t>710102203C3</t>
    </r>
  </si>
  <si>
    <r>
      <rPr>
        <u/>
        <sz val="11"/>
        <color rgb="FF1155CC"/>
        <rFont val="Calibri, sans-serif"/>
      </rPr>
      <t>710102204A3</t>
    </r>
  </si>
  <si>
    <r>
      <rPr>
        <u/>
        <sz val="11"/>
        <color rgb="FF1155CC"/>
        <rFont val="Calibri, sans-serif"/>
      </rPr>
      <t>710102205A1</t>
    </r>
  </si>
  <si>
    <r>
      <rPr>
        <u/>
        <sz val="11"/>
        <color rgb="FF1155CC"/>
        <rFont val="Calibri, sans-serif"/>
      </rPr>
      <t>710102205A2</t>
    </r>
  </si>
  <si>
    <r>
      <rPr>
        <u/>
        <sz val="11"/>
        <color rgb="FF1155CC"/>
        <rFont val="Calibri, sans-serif"/>
      </rPr>
      <t>710102205A3</t>
    </r>
  </si>
  <si>
    <r>
      <rPr>
        <u/>
        <sz val="11"/>
        <color rgb="FF1155CC"/>
        <rFont val="Calibri, sans-serif"/>
      </rPr>
      <t>710102205B1</t>
    </r>
  </si>
  <si>
    <r>
      <rPr>
        <u/>
        <sz val="11"/>
        <color rgb="FF1155CC"/>
        <rFont val="Calibri, sans-serif"/>
      </rPr>
      <t>710102205B2</t>
    </r>
  </si>
  <si>
    <r>
      <rPr>
        <u/>
        <sz val="11"/>
        <color rgb="FF1155CC"/>
        <rFont val="Calibri, sans-serif"/>
      </rPr>
      <t>710102205B3</t>
    </r>
  </si>
  <si>
    <r>
      <rPr>
        <u/>
        <sz val="11"/>
        <color rgb="FF1155CC"/>
        <rFont val="Calibri, sans-serif"/>
      </rPr>
      <t>710102205C1</t>
    </r>
  </si>
  <si>
    <r>
      <rPr>
        <u/>
        <sz val="11"/>
        <color rgb="FF1155CC"/>
        <rFont val="Calibri, sans-serif"/>
      </rPr>
      <t>710102205C2</t>
    </r>
  </si>
  <si>
    <r>
      <rPr>
        <u/>
        <sz val="11"/>
        <color rgb="FF1155CC"/>
        <rFont val="Calibri, sans-serif"/>
      </rPr>
      <t>710102205C3</t>
    </r>
  </si>
  <si>
    <r>
      <rPr>
        <u/>
        <sz val="11"/>
        <color rgb="FF1155CC"/>
        <rFont val="Calibri, sans-serif"/>
      </rPr>
      <t>710102301A1</t>
    </r>
  </si>
  <si>
    <r>
      <rPr>
        <u/>
        <sz val="11"/>
        <color rgb="FF1155CC"/>
        <rFont val="Calibri, sans-serif"/>
      </rPr>
      <t>710102301A2</t>
    </r>
  </si>
  <si>
    <r>
      <rPr>
        <u/>
        <sz val="11"/>
        <color rgb="FF1155CC"/>
        <rFont val="Calibri, sans-serif"/>
      </rPr>
      <t>710102301A3</t>
    </r>
  </si>
  <si>
    <r>
      <rPr>
        <u/>
        <sz val="11"/>
        <color rgb="FF1155CC"/>
        <rFont val="Calibri, sans-serif"/>
      </rPr>
      <t>710102301B1</t>
    </r>
  </si>
  <si>
    <r>
      <rPr>
        <u/>
        <sz val="11"/>
        <color rgb="FF1155CC"/>
        <rFont val="Calibri, sans-serif"/>
      </rPr>
      <t>710102301B2</t>
    </r>
  </si>
  <si>
    <r>
      <rPr>
        <u/>
        <sz val="11"/>
        <color rgb="FF1155CC"/>
        <rFont val="Calibri, sans-serif"/>
      </rPr>
      <t>710102301B3</t>
    </r>
  </si>
  <si>
    <r>
      <rPr>
        <u/>
        <sz val="11"/>
        <color rgb="FF1155CC"/>
        <rFont val="Calibri, sans-serif"/>
      </rPr>
      <t>710102301C1</t>
    </r>
  </si>
  <si>
    <r>
      <rPr>
        <u/>
        <sz val="11"/>
        <color rgb="FF1155CC"/>
        <rFont val="Calibri, sans-serif"/>
      </rPr>
      <t>710102301C2</t>
    </r>
  </si>
  <si>
    <r>
      <rPr>
        <u/>
        <sz val="11"/>
        <color rgb="FF1155CC"/>
        <rFont val="Calibri, sans-serif"/>
      </rPr>
      <t>710102301C3</t>
    </r>
  </si>
  <si>
    <r>
      <rPr>
        <u/>
        <sz val="11"/>
        <color rgb="FF1155CC"/>
        <rFont val="Calibri, sans-serif"/>
      </rPr>
      <t>710102302A1</t>
    </r>
  </si>
  <si>
    <r>
      <rPr>
        <u/>
        <sz val="11"/>
        <color rgb="FF1155CC"/>
        <rFont val="Calibri, sans-serif"/>
      </rPr>
      <t>710102302A2</t>
    </r>
  </si>
  <si>
    <r>
      <rPr>
        <u/>
        <sz val="11"/>
        <color rgb="FF1155CC"/>
        <rFont val="Calibri, sans-serif"/>
      </rPr>
      <t>710102302A3</t>
    </r>
  </si>
  <si>
    <r>
      <rPr>
        <u/>
        <sz val="11"/>
        <color rgb="FF1155CC"/>
        <rFont val="Calibri, sans-serif"/>
      </rPr>
      <t>710102302B1</t>
    </r>
  </si>
  <si>
    <r>
      <rPr>
        <u/>
        <sz val="11"/>
        <color rgb="FF1155CC"/>
        <rFont val="Calibri, sans-serif"/>
      </rPr>
      <t>710102302B2</t>
    </r>
  </si>
  <si>
    <r>
      <rPr>
        <u/>
        <sz val="11"/>
        <color rgb="FF1155CC"/>
        <rFont val="Calibri, sans-serif"/>
      </rPr>
      <t>710102302B3</t>
    </r>
  </si>
  <si>
    <r>
      <rPr>
        <u/>
        <sz val="11"/>
        <color rgb="FF1155CC"/>
        <rFont val="Calibri, sans-serif"/>
      </rPr>
      <t>710102302C2</t>
    </r>
  </si>
  <si>
    <r>
      <rPr>
        <u/>
        <sz val="11"/>
        <color rgb="FF1155CC"/>
        <rFont val="Calibri, sans-serif"/>
      </rPr>
      <t>710102302C3</t>
    </r>
  </si>
  <si>
    <r>
      <rPr>
        <u/>
        <sz val="11"/>
        <color rgb="FF1155CC"/>
        <rFont val="Calibri, sans-serif"/>
      </rPr>
      <t>710102303A1</t>
    </r>
  </si>
  <si>
    <r>
      <rPr>
        <u/>
        <sz val="11"/>
        <color rgb="FF1155CC"/>
        <rFont val="Calibri, sans-serif"/>
      </rPr>
      <t>710102303C2</t>
    </r>
  </si>
  <si>
    <r>
      <rPr>
        <u/>
        <sz val="11"/>
        <color rgb="FF1155CC"/>
        <rFont val="Calibri, sans-serif"/>
      </rPr>
      <t>710102304A1</t>
    </r>
  </si>
  <si>
    <r>
      <rPr>
        <u/>
        <sz val="11"/>
        <color rgb="FF1155CC"/>
        <rFont val="Calibri, sans-serif"/>
      </rPr>
      <t>710102304A2</t>
    </r>
  </si>
  <si>
    <r>
      <rPr>
        <u/>
        <sz val="11"/>
        <color rgb="FF1155CC"/>
        <rFont val="Calibri, sans-serif"/>
      </rPr>
      <t>710102304A3</t>
    </r>
  </si>
  <si>
    <r>
      <rPr>
        <u/>
        <sz val="11"/>
        <color rgb="FF1155CC"/>
        <rFont val="Calibri, sans-serif"/>
      </rPr>
      <t>710102304B2</t>
    </r>
  </si>
  <si>
    <r>
      <rPr>
        <u/>
        <sz val="11"/>
        <color rgb="FF1155CC"/>
        <rFont val="Calibri, sans-serif"/>
      </rPr>
      <t>710102305A2</t>
    </r>
  </si>
  <si>
    <r>
      <rPr>
        <u/>
        <sz val="11"/>
        <color rgb="FF1155CC"/>
        <rFont val="Calibri, sans-serif"/>
      </rPr>
      <t>710102305A3</t>
    </r>
  </si>
  <si>
    <r>
      <rPr>
        <u/>
        <sz val="11"/>
        <color rgb="FF1155CC"/>
        <rFont val="Calibri, sans-serif"/>
      </rPr>
      <t>710102305B2</t>
    </r>
  </si>
  <si>
    <r>
      <rPr>
        <u/>
        <sz val="11"/>
        <color rgb="FF1155CC"/>
        <rFont val="Calibri, sans-serif"/>
      </rPr>
      <t>710102305B3</t>
    </r>
  </si>
  <si>
    <r>
      <rPr>
        <u/>
        <sz val="11"/>
        <color rgb="FF1155CC"/>
        <rFont val="Calibri, sans-serif"/>
      </rPr>
      <t>710102305C2</t>
    </r>
  </si>
  <si>
    <r>
      <rPr>
        <u/>
        <sz val="11"/>
        <color rgb="FF1155CC"/>
        <rFont val="Calibri, sans-serif"/>
      </rPr>
      <t>710102305C3</t>
    </r>
  </si>
  <si>
    <r>
      <rPr>
        <u/>
        <sz val="11"/>
        <color rgb="FF1155CC"/>
        <rFont val="Calibri, sans-serif"/>
      </rPr>
      <t>710102401A2</t>
    </r>
  </si>
  <si>
    <r>
      <rPr>
        <u/>
        <sz val="11"/>
        <color rgb="FF1155CC"/>
        <rFont val="Calibri, sans-serif"/>
      </rPr>
      <t>710102401A3</t>
    </r>
  </si>
  <si>
    <r>
      <rPr>
        <u/>
        <sz val="11"/>
        <color rgb="FF1155CC"/>
        <rFont val="Calibri, sans-serif"/>
      </rPr>
      <t>710102401B1</t>
    </r>
  </si>
  <si>
    <r>
      <rPr>
        <u/>
        <sz val="11"/>
        <color rgb="FF1155CC"/>
        <rFont val="Calibri, sans-serif"/>
      </rPr>
      <t>710102401B3</t>
    </r>
  </si>
  <si>
    <r>
      <rPr>
        <u/>
        <sz val="11"/>
        <color rgb="FF1155CC"/>
        <rFont val="Calibri, sans-serif"/>
      </rPr>
      <t>710102401C1</t>
    </r>
  </si>
  <si>
    <r>
      <rPr>
        <u/>
        <sz val="11"/>
        <color rgb="FF1155CC"/>
        <rFont val="Calibri, sans-serif"/>
      </rPr>
      <t>710102402A1</t>
    </r>
  </si>
  <si>
    <r>
      <rPr>
        <u/>
        <sz val="11"/>
        <color rgb="FF1155CC"/>
        <rFont val="Calibri, sans-serif"/>
      </rPr>
      <t>710102402A2</t>
    </r>
  </si>
  <si>
    <r>
      <rPr>
        <u/>
        <sz val="11"/>
        <color rgb="FF1155CC"/>
        <rFont val="Calibri, sans-serif"/>
      </rPr>
      <t>710102502B3</t>
    </r>
  </si>
  <si>
    <r>
      <rPr>
        <u/>
        <sz val="11"/>
        <color rgb="FF1155CC"/>
        <rFont val="Calibri, sans-serif"/>
      </rPr>
      <t>710102502C1</t>
    </r>
  </si>
  <si>
    <r>
      <rPr>
        <u/>
        <sz val="11"/>
        <color rgb="FF1155CC"/>
        <rFont val="Calibri, sans-serif"/>
      </rPr>
      <t>710102502C2</t>
    </r>
  </si>
  <si>
    <r>
      <rPr>
        <u/>
        <sz val="11"/>
        <color rgb="FF1155CC"/>
        <rFont val="Calibri, sans-serif"/>
      </rPr>
      <t>710102503A1</t>
    </r>
  </si>
  <si>
    <r>
      <rPr>
        <u/>
        <sz val="11"/>
        <color rgb="FF1155CC"/>
        <rFont val="Calibri, sans-serif"/>
      </rPr>
      <t>710102503A2</t>
    </r>
  </si>
  <si>
    <r>
      <rPr>
        <u/>
        <sz val="11"/>
        <color rgb="FF1155CC"/>
        <rFont val="Calibri, sans-serif"/>
      </rPr>
      <t>710102503B1</t>
    </r>
  </si>
  <si>
    <r>
      <rPr>
        <u/>
        <sz val="11"/>
        <color rgb="FF1155CC"/>
        <rFont val="Calibri, sans-serif"/>
      </rPr>
      <t>710102503B2</t>
    </r>
  </si>
  <si>
    <r>
      <rPr>
        <u/>
        <sz val="11"/>
        <color rgb="FF1155CC"/>
        <rFont val="Calibri, sans-serif"/>
      </rPr>
      <t>710102503B3</t>
    </r>
  </si>
  <si>
    <r>
      <rPr>
        <u/>
        <sz val="11"/>
        <color rgb="FF1155CC"/>
        <rFont val="Calibri, sans-serif"/>
      </rPr>
      <t>710102503C1</t>
    </r>
  </si>
  <si>
    <r>
      <rPr>
        <u/>
        <sz val="11"/>
        <color rgb="FF1155CC"/>
        <rFont val="Calibri, sans-serif"/>
      </rPr>
      <t>710102503C2</t>
    </r>
  </si>
  <si>
    <r>
      <rPr>
        <u/>
        <sz val="11"/>
        <color rgb="FF1155CC"/>
        <rFont val="Calibri, sans-serif"/>
      </rPr>
      <t>710102503C3</t>
    </r>
  </si>
  <si>
    <r>
      <rPr>
        <u/>
        <sz val="11"/>
        <color rgb="FF1155CC"/>
        <rFont val="Calibri, sans-serif"/>
      </rPr>
      <t>710102504A2</t>
    </r>
  </si>
  <si>
    <r>
      <rPr>
        <u/>
        <sz val="11"/>
        <color rgb="FF1155CC"/>
        <rFont val="Calibri, sans-serif"/>
      </rPr>
      <t>710102504A3</t>
    </r>
  </si>
  <si>
    <r>
      <rPr>
        <u/>
        <sz val="11"/>
        <color rgb="FF1155CC"/>
        <rFont val="Calibri, sans-serif"/>
      </rPr>
      <t>710102504B2</t>
    </r>
  </si>
  <si>
    <r>
      <rPr>
        <u/>
        <sz val="11"/>
        <color rgb="FF1155CC"/>
        <rFont val="Calibri, sans-serif"/>
      </rPr>
      <t>710102504B3</t>
    </r>
  </si>
  <si>
    <r>
      <rPr>
        <u/>
        <sz val="11"/>
        <color rgb="FF1155CC"/>
        <rFont val="Calibri, sans-serif"/>
      </rPr>
      <t>710102504C1</t>
    </r>
  </si>
  <si>
    <r>
      <rPr>
        <u/>
        <sz val="11"/>
        <color rgb="FF1155CC"/>
        <rFont val="Calibri, sans-serif"/>
      </rPr>
      <t>710102504C2</t>
    </r>
  </si>
  <si>
    <r>
      <rPr>
        <u/>
        <sz val="11"/>
        <color rgb="FF1155CC"/>
        <rFont val="Calibri, sans-serif"/>
      </rPr>
      <t>710102601B3</t>
    </r>
  </si>
  <si>
    <r>
      <rPr>
        <u/>
        <sz val="11"/>
        <color rgb="FF1155CC"/>
        <rFont val="Calibri, sans-serif"/>
      </rPr>
      <t>710102602A1</t>
    </r>
  </si>
  <si>
    <r>
      <rPr>
        <u/>
        <sz val="11"/>
        <color rgb="FF1155CC"/>
        <rFont val="Calibri, sans-serif"/>
      </rPr>
      <t>710102602A2</t>
    </r>
  </si>
  <si>
    <r>
      <rPr>
        <u/>
        <sz val="11"/>
        <color rgb="FF1155CC"/>
        <rFont val="Calibri, sans-serif"/>
      </rPr>
      <t>710102602B1</t>
    </r>
  </si>
  <si>
    <r>
      <rPr>
        <u/>
        <sz val="11"/>
        <color rgb="FF1155CC"/>
        <rFont val="Calibri, sans-serif"/>
      </rPr>
      <t>710102602B2</t>
    </r>
  </si>
  <si>
    <r>
      <rPr>
        <u/>
        <sz val="11"/>
        <color rgb="FF1155CC"/>
        <rFont val="Calibri, sans-serif"/>
      </rPr>
      <t>710102602B3</t>
    </r>
  </si>
  <si>
    <r>
      <rPr>
        <u/>
        <sz val="11"/>
        <color rgb="FF1155CC"/>
        <rFont val="Calibri, sans-serif"/>
      </rPr>
      <t>710102602C2</t>
    </r>
  </si>
  <si>
    <r>
      <rPr>
        <u/>
        <sz val="11"/>
        <color rgb="FF1155CC"/>
        <rFont val="Calibri, sans-serif"/>
      </rPr>
      <t>710102603A1</t>
    </r>
  </si>
  <si>
    <r>
      <rPr>
        <u/>
        <sz val="11"/>
        <color rgb="FF1155CC"/>
        <rFont val="Calibri, sans-serif"/>
      </rPr>
      <t>710102603A2</t>
    </r>
  </si>
  <si>
    <r>
      <rPr>
        <u/>
        <sz val="11"/>
        <color rgb="FF1155CC"/>
        <rFont val="Calibri, sans-serif"/>
      </rPr>
      <t>710102603A3</t>
    </r>
  </si>
  <si>
    <r>
      <rPr>
        <u/>
        <sz val="11"/>
        <color rgb="FF1155CC"/>
        <rFont val="Calibri, sans-serif"/>
      </rPr>
      <t>710102603C3</t>
    </r>
  </si>
  <si>
    <r>
      <rPr>
        <u/>
        <sz val="11"/>
        <color rgb="FF1155CC"/>
        <rFont val="Calibri, sans-serif"/>
      </rPr>
      <t>710106002A2</t>
    </r>
  </si>
  <si>
    <r>
      <rPr>
        <u/>
        <sz val="11"/>
        <color rgb="FF1155CC"/>
        <rFont val="Calibri, sans-serif"/>
      </rPr>
      <t>710106002A3</t>
    </r>
  </si>
  <si>
    <r>
      <rPr>
        <u/>
        <sz val="11"/>
        <color rgb="FF1155CC"/>
        <rFont val="Calibri, sans-serif"/>
      </rPr>
      <t>710106003B2</t>
    </r>
  </si>
  <si>
    <r>
      <rPr>
        <u/>
        <sz val="11"/>
        <color rgb="FF1155CC"/>
        <rFont val="Calibri, sans-serif"/>
      </rPr>
      <t>710106003B3</t>
    </r>
  </si>
  <si>
    <r>
      <rPr>
        <u/>
        <sz val="11"/>
        <color rgb="FF1155CC"/>
        <rFont val="Calibri, sans-serif"/>
      </rPr>
      <t>710106003C3</t>
    </r>
  </si>
  <si>
    <r>
      <rPr>
        <u/>
        <sz val="11"/>
        <color rgb="FF1155CC"/>
        <rFont val="Calibri, sans-serif"/>
      </rPr>
      <t>710106005A3</t>
    </r>
  </si>
  <si>
    <r>
      <rPr>
        <u/>
        <sz val="11"/>
        <color rgb="FF1155CC"/>
        <rFont val="Calibri, sans-serif"/>
      </rPr>
      <t>710106005B1</t>
    </r>
  </si>
  <si>
    <r>
      <rPr>
        <u/>
        <sz val="11"/>
        <color rgb="FF1155CC"/>
        <rFont val="Calibri, sans-serif"/>
      </rPr>
      <t>710106005B2</t>
    </r>
  </si>
  <si>
    <r>
      <rPr>
        <u/>
        <sz val="11"/>
        <color rgb="FF1155CC"/>
        <rFont val="Calibri, sans-serif"/>
      </rPr>
      <t>710106005B3</t>
    </r>
  </si>
  <si>
    <r>
      <rPr>
        <u/>
        <sz val="11"/>
        <color rgb="FF1155CC"/>
        <rFont val="Calibri, sans-serif"/>
      </rPr>
      <t>710106005C1</t>
    </r>
  </si>
  <si>
    <r>
      <rPr>
        <u/>
        <sz val="11"/>
        <color rgb="FF1155CC"/>
        <rFont val="Calibri, sans-serif"/>
      </rPr>
      <t>710106006A1</t>
    </r>
  </si>
  <si>
    <r>
      <rPr>
        <u/>
        <sz val="11"/>
        <color rgb="FF1155CC"/>
        <rFont val="Calibri, sans-serif"/>
      </rPr>
      <t>710106006B1</t>
    </r>
  </si>
  <si>
    <r>
      <rPr>
        <u/>
        <sz val="11"/>
        <color rgb="FF1155CC"/>
        <rFont val="Calibri, sans-serif"/>
      </rPr>
      <t>710106006B3</t>
    </r>
  </si>
  <si>
    <r>
      <rPr>
        <u/>
        <sz val="11"/>
        <color rgb="FF1155CC"/>
        <rFont val="Calibri, sans-serif"/>
      </rPr>
      <t>710106006C3</t>
    </r>
  </si>
  <si>
    <r>
      <rPr>
        <u/>
        <sz val="11"/>
        <color rgb="FF1155CC"/>
        <rFont val="Calibri, sans-serif"/>
      </rPr>
      <t>710106011B2</t>
    </r>
  </si>
  <si>
    <r>
      <rPr>
        <u/>
        <sz val="11"/>
        <color rgb="FF1155CC"/>
        <rFont val="Calibri, sans-serif"/>
      </rPr>
      <t>710106011C2</t>
    </r>
  </si>
  <si>
    <r>
      <rPr>
        <u/>
        <sz val="11"/>
        <color rgb="FF1155CC"/>
        <rFont val="Calibri, sans-serif"/>
      </rPr>
      <t>710106013B1</t>
    </r>
  </si>
  <si>
    <r>
      <rPr>
        <u/>
        <sz val="11"/>
        <color rgb="FF1155CC"/>
        <rFont val="Calibri, sans-serif"/>
      </rPr>
      <t>710108201B3</t>
    </r>
  </si>
  <si>
    <r>
      <rPr>
        <u/>
        <sz val="11"/>
        <color rgb="FF1155CC"/>
        <rFont val="Calibri, sans-serif"/>
      </rPr>
      <t>710108202A1</t>
    </r>
  </si>
  <si>
    <r>
      <rPr>
        <u/>
        <sz val="11"/>
        <color rgb="FF1155CC"/>
        <rFont val="Calibri, sans-serif"/>
      </rPr>
      <t>710108202A2</t>
    </r>
  </si>
  <si>
    <r>
      <rPr>
        <u/>
        <sz val="11"/>
        <color rgb="FF1155CC"/>
        <rFont val="Calibri, sans-serif"/>
      </rPr>
      <t>710108202A3</t>
    </r>
  </si>
  <si>
    <r>
      <rPr>
        <u/>
        <sz val="11"/>
        <color rgb="FF1155CC"/>
        <rFont val="Calibri, sans-serif"/>
      </rPr>
      <t>710108202B1</t>
    </r>
  </si>
  <si>
    <r>
      <rPr>
        <u/>
        <sz val="11"/>
        <color rgb="FF1155CC"/>
        <rFont val="Calibri, sans-serif"/>
      </rPr>
      <t>710108202B2</t>
    </r>
  </si>
  <si>
    <r>
      <rPr>
        <u/>
        <sz val="11"/>
        <color rgb="FF1155CC"/>
        <rFont val="Calibri, sans-serif"/>
      </rPr>
      <t>710108202B3</t>
    </r>
  </si>
  <si>
    <r>
      <rPr>
        <u/>
        <sz val="11"/>
        <color rgb="FF1155CC"/>
        <rFont val="Calibri, sans-serif"/>
      </rPr>
      <t>710108202C1</t>
    </r>
  </si>
  <si>
    <r>
      <rPr>
        <u/>
        <sz val="11"/>
        <color rgb="FF1155CC"/>
        <rFont val="Calibri, sans-serif"/>
      </rPr>
      <t>710108301A3</t>
    </r>
  </si>
  <si>
    <r>
      <rPr>
        <u/>
        <sz val="11"/>
        <color rgb="FF1155CC"/>
        <rFont val="Calibri, sans-serif"/>
      </rPr>
      <t>710108301B1</t>
    </r>
  </si>
  <si>
    <r>
      <rPr>
        <u/>
        <sz val="11"/>
        <color rgb="FF1155CC"/>
        <rFont val="Calibri, sans-serif"/>
      </rPr>
      <t>710108301B2</t>
    </r>
  </si>
  <si>
    <r>
      <rPr>
        <u/>
        <sz val="11"/>
        <color rgb="FF1155CC"/>
        <rFont val="Calibri, sans-serif"/>
      </rPr>
      <t>710108301B3</t>
    </r>
  </si>
  <si>
    <r>
      <rPr>
        <u/>
        <sz val="11"/>
        <color rgb="FF1155CC"/>
        <rFont val="Calibri, sans-serif"/>
      </rPr>
      <t>710108301C1</t>
    </r>
  </si>
  <si>
    <r>
      <rPr>
        <u/>
        <sz val="11"/>
        <color rgb="FF1155CC"/>
        <rFont val="Calibri, sans-serif"/>
      </rPr>
      <t>710108302A1</t>
    </r>
  </si>
  <si>
    <r>
      <rPr>
        <u/>
        <sz val="11"/>
        <color rgb="FF1155CC"/>
        <rFont val="Calibri, sans-serif"/>
      </rPr>
      <t>710108302A2</t>
    </r>
  </si>
  <si>
    <r>
      <rPr>
        <u/>
        <sz val="11"/>
        <color rgb="FF1155CC"/>
        <rFont val="Calibri, sans-serif"/>
      </rPr>
      <t>710108302B1</t>
    </r>
  </si>
  <si>
    <r>
      <rPr>
        <u/>
        <sz val="11"/>
        <color rgb="FF1155CC"/>
        <rFont val="Calibri, sans-serif"/>
      </rPr>
      <t>710108302B2</t>
    </r>
  </si>
  <si>
    <r>
      <rPr>
        <u/>
        <sz val="11"/>
        <color rgb="FF1155CC"/>
        <rFont val="Calibri, sans-serif"/>
      </rPr>
      <t>710109005A1</t>
    </r>
  </si>
  <si>
    <r>
      <rPr>
        <u/>
        <sz val="11"/>
        <color rgb="FF1155CC"/>
        <rFont val="Calibri, sans-serif"/>
      </rPr>
      <t>710109005B1</t>
    </r>
  </si>
  <si>
    <r>
      <rPr>
        <u/>
        <sz val="11"/>
        <color rgb="FF1155CC"/>
        <rFont val="Calibri, sans-serif"/>
      </rPr>
      <t>710109005B2</t>
    </r>
  </si>
  <si>
    <r>
      <rPr>
        <u/>
        <sz val="11"/>
        <color rgb="FF1155CC"/>
        <rFont val="Calibri, sans-serif"/>
      </rPr>
      <t>710109005B3</t>
    </r>
  </si>
  <si>
    <r>
      <rPr>
        <u/>
        <sz val="11"/>
        <color rgb="FF1155CC"/>
        <rFont val="Calibri, sans-serif"/>
      </rPr>
      <t>710109005C1</t>
    </r>
  </si>
  <si>
    <r>
      <rPr>
        <u/>
        <sz val="11"/>
        <color rgb="FF1155CC"/>
        <rFont val="Calibri, sans-serif"/>
      </rPr>
      <t>710109005C2</t>
    </r>
  </si>
  <si>
    <r>
      <rPr>
        <u/>
        <sz val="11"/>
        <color rgb="FF1155CC"/>
        <rFont val="Calibri, sans-serif"/>
      </rPr>
      <t>710109005C3</t>
    </r>
  </si>
  <si>
    <r>
      <rPr>
        <u/>
        <sz val="11"/>
        <color rgb="FF1155CC"/>
        <rFont val="Calibri, sans-serif"/>
      </rPr>
      <t>710109008A3</t>
    </r>
  </si>
  <si>
    <r>
      <rPr>
        <u/>
        <sz val="11"/>
        <color rgb="FF1155CC"/>
        <rFont val="Calibri, sans-serif"/>
      </rPr>
      <t>710109008B1</t>
    </r>
  </si>
  <si>
    <r>
      <rPr>
        <u/>
        <sz val="11"/>
        <color rgb="FF1155CC"/>
        <rFont val="Calibri, sans-serif"/>
      </rPr>
      <t>710109008B2</t>
    </r>
  </si>
  <si>
    <r>
      <rPr>
        <u/>
        <sz val="11"/>
        <color rgb="FF1155CC"/>
        <rFont val="Calibri, sans-serif"/>
      </rPr>
      <t>710109008B3</t>
    </r>
  </si>
  <si>
    <r>
      <rPr>
        <u/>
        <sz val="11"/>
        <color rgb="FF1155CC"/>
        <rFont val="Calibri, sans-serif"/>
      </rPr>
      <t>710109008C3</t>
    </r>
  </si>
  <si>
    <r>
      <rPr>
        <u/>
        <sz val="11"/>
        <color rgb="FF1155CC"/>
        <rFont val="Calibri, sans-serif"/>
      </rPr>
      <t>710110001A1</t>
    </r>
  </si>
  <si>
    <r>
      <rPr>
        <u/>
        <sz val="11"/>
        <color rgb="FF1155CC"/>
        <rFont val="Calibri, sans-serif"/>
      </rPr>
      <t>710110001A2</t>
    </r>
  </si>
  <si>
    <r>
      <rPr>
        <u/>
        <sz val="11"/>
        <color rgb="FF1155CC"/>
        <rFont val="Calibri, sans-serif"/>
      </rPr>
      <t>710110001A3</t>
    </r>
  </si>
  <si>
    <r>
      <rPr>
        <u/>
        <sz val="11"/>
        <color rgb="FF1155CC"/>
        <rFont val="Calibri, sans-serif"/>
      </rPr>
      <t>710110001B1</t>
    </r>
  </si>
  <si>
    <r>
      <rPr>
        <u/>
        <sz val="11"/>
        <color rgb="FF1155CC"/>
        <rFont val="Calibri, sans-serif"/>
      </rPr>
      <t>710110001B2</t>
    </r>
  </si>
  <si>
    <r>
      <rPr>
        <u/>
        <sz val="11"/>
        <color rgb="FF1155CC"/>
        <rFont val="Calibri, sans-serif"/>
      </rPr>
      <t>710110001B3</t>
    </r>
  </si>
  <si>
    <r>
      <rPr>
        <u/>
        <sz val="11"/>
        <color rgb="FF1155CC"/>
        <rFont val="Calibri, sans-serif"/>
      </rPr>
      <t>710110001C1</t>
    </r>
  </si>
  <si>
    <r>
      <rPr>
        <u/>
        <sz val="11"/>
        <color rgb="FF1155CC"/>
        <rFont val="Calibri, sans-serif"/>
      </rPr>
      <t>710110001C2</t>
    </r>
  </si>
  <si>
    <r>
      <rPr>
        <u/>
        <sz val="11"/>
        <color rgb="FF1155CC"/>
        <rFont val="Calibri, sans-serif"/>
      </rPr>
      <t>710110001C3</t>
    </r>
  </si>
  <si>
    <r>
      <rPr>
        <u/>
        <sz val="11"/>
        <color rgb="FF1155CC"/>
        <rFont val="Calibri, sans-serif"/>
      </rPr>
      <t>710110007B2</t>
    </r>
  </si>
  <si>
    <r>
      <rPr>
        <u/>
        <sz val="11"/>
        <color rgb="FF1155CC"/>
        <rFont val="Calibri, sans-serif"/>
      </rPr>
      <t>710110103A3</t>
    </r>
  </si>
  <si>
    <r>
      <rPr>
        <u/>
        <sz val="11"/>
        <color rgb="FF1155CC"/>
        <rFont val="Calibri, sans-serif"/>
      </rPr>
      <t>710111001A2</t>
    </r>
  </si>
  <si>
    <r>
      <rPr>
        <u/>
        <sz val="11"/>
        <color rgb="FF1155CC"/>
        <rFont val="Calibri, sans-serif"/>
      </rPr>
      <t>710111001B2</t>
    </r>
  </si>
  <si>
    <r>
      <rPr>
        <u/>
        <sz val="11"/>
        <color rgb="FF1155CC"/>
        <rFont val="Calibri, sans-serif"/>
      </rPr>
      <t>710111001B3</t>
    </r>
  </si>
  <si>
    <r>
      <rPr>
        <u/>
        <sz val="11"/>
        <color rgb="FF1155CC"/>
        <rFont val="Calibri, sans-serif"/>
      </rPr>
      <t>710111001C2</t>
    </r>
  </si>
  <si>
    <r>
      <rPr>
        <u/>
        <sz val="11"/>
        <color rgb="FF1155CC"/>
        <rFont val="Calibri, sans-serif"/>
      </rPr>
      <t>710111001C3</t>
    </r>
  </si>
  <si>
    <r>
      <rPr>
        <u/>
        <sz val="11"/>
        <color rgb="FF1155CC"/>
        <rFont val="Calibri, sans-serif"/>
      </rPr>
      <t>710111002A1</t>
    </r>
  </si>
  <si>
    <r>
      <rPr>
        <u/>
        <sz val="11"/>
        <color rgb="FF1155CC"/>
        <rFont val="Calibri, sans-serif"/>
      </rPr>
      <t>710111002A2</t>
    </r>
  </si>
  <si>
    <r>
      <rPr>
        <u/>
        <sz val="11"/>
        <color rgb="FF1155CC"/>
        <rFont val="Calibri, sans-serif"/>
      </rPr>
      <t>710111002A3</t>
    </r>
  </si>
  <si>
    <r>
      <rPr>
        <u/>
        <sz val="11"/>
        <color rgb="FF1155CC"/>
        <rFont val="Calibri, sans-serif"/>
      </rPr>
      <t>710111002B1</t>
    </r>
  </si>
  <si>
    <r>
      <rPr>
        <u/>
        <sz val="11"/>
        <color rgb="FF1155CC"/>
        <rFont val="Calibri, sans-serif"/>
      </rPr>
      <t>710111002B2</t>
    </r>
  </si>
  <si>
    <r>
      <rPr>
        <u/>
        <sz val="11"/>
        <color rgb="FF1155CC"/>
        <rFont val="Calibri, sans-serif"/>
      </rPr>
      <t>710111002B3</t>
    </r>
  </si>
  <si>
    <r>
      <rPr>
        <u/>
        <sz val="11"/>
        <color rgb="FF1155CC"/>
        <rFont val="Calibri, sans-serif"/>
      </rPr>
      <t>710111002C1</t>
    </r>
  </si>
  <si>
    <r>
      <rPr>
        <u/>
        <sz val="11"/>
        <color rgb="FF1155CC"/>
        <rFont val="Calibri, sans-serif"/>
      </rPr>
      <t>710111002C2</t>
    </r>
  </si>
  <si>
    <r>
      <rPr>
        <u/>
        <sz val="11"/>
        <color rgb="FF1155CC"/>
        <rFont val="Calibri, sans-serif"/>
      </rPr>
      <t>710111002C3</t>
    </r>
  </si>
  <si>
    <r>
      <rPr>
        <u/>
        <sz val="11"/>
        <color rgb="FF1155CC"/>
        <rFont val="Calibri, sans-serif"/>
      </rPr>
      <t>710111004A1</t>
    </r>
  </si>
  <si>
    <r>
      <rPr>
        <u/>
        <sz val="11"/>
        <color rgb="FF1155CC"/>
        <rFont val="Calibri, sans-serif"/>
      </rPr>
      <t>710111004A2</t>
    </r>
  </si>
  <si>
    <r>
      <rPr>
        <u/>
        <sz val="11"/>
        <color rgb="FF1155CC"/>
        <rFont val="Calibri, sans-serif"/>
      </rPr>
      <t>710111004B1</t>
    </r>
  </si>
  <si>
    <r>
      <rPr>
        <u/>
        <sz val="11"/>
        <color rgb="FF1155CC"/>
        <rFont val="Calibri, sans-serif"/>
      </rPr>
      <t>710111004B2</t>
    </r>
  </si>
  <si>
    <r>
      <rPr>
        <u/>
        <sz val="11"/>
        <color rgb="FF1155CC"/>
        <rFont val="Calibri, sans-serif"/>
      </rPr>
      <t>710111004B3</t>
    </r>
  </si>
  <si>
    <r>
      <rPr>
        <u/>
        <sz val="11"/>
        <color rgb="FF1155CC"/>
        <rFont val="Calibri, sans-serif"/>
      </rPr>
      <t>710111004C1</t>
    </r>
  </si>
  <si>
    <r>
      <rPr>
        <u/>
        <sz val="11"/>
        <color rgb="FF1155CC"/>
        <rFont val="Calibri, sans-serif"/>
      </rPr>
      <t>710111004C2</t>
    </r>
  </si>
  <si>
    <r>
      <rPr>
        <u/>
        <sz val="11"/>
        <color rgb="FF1155CC"/>
        <rFont val="Calibri, sans-serif"/>
      </rPr>
      <t>710111004C3</t>
    </r>
  </si>
  <si>
    <r>
      <rPr>
        <u/>
        <sz val="11"/>
        <color rgb="FF1155CC"/>
        <rFont val="Calibri, sans-serif"/>
      </rPr>
      <t>710111005A1</t>
    </r>
  </si>
  <si>
    <r>
      <rPr>
        <u/>
        <sz val="11"/>
        <color rgb="FF1155CC"/>
        <rFont val="Calibri, sans-serif"/>
      </rPr>
      <t>710111005A2</t>
    </r>
  </si>
  <si>
    <r>
      <rPr>
        <u/>
        <sz val="11"/>
        <color rgb="FF1155CC"/>
        <rFont val="Calibri, sans-serif"/>
      </rPr>
      <t>710111005A3</t>
    </r>
  </si>
  <si>
    <r>
      <rPr>
        <u/>
        <sz val="11"/>
        <color rgb="FF1155CC"/>
        <rFont val="Calibri, sans-serif"/>
      </rPr>
      <t>710111005B1</t>
    </r>
  </si>
  <si>
    <r>
      <rPr>
        <u/>
        <sz val="11"/>
        <color rgb="FF1155CC"/>
        <rFont val="Calibri, sans-serif"/>
      </rPr>
      <t>710111005B2</t>
    </r>
  </si>
  <si>
    <r>
      <rPr>
        <u/>
        <sz val="11"/>
        <color rgb="FF1155CC"/>
        <rFont val="Calibri, sans-serif"/>
      </rPr>
      <t>710111005B3</t>
    </r>
  </si>
  <si>
    <r>
      <rPr>
        <u/>
        <sz val="11"/>
        <color rgb="FF1155CC"/>
        <rFont val="Calibri, sans-serif"/>
      </rPr>
      <t>710111005C1</t>
    </r>
  </si>
  <si>
    <r>
      <rPr>
        <u/>
        <sz val="11"/>
        <color rgb="FF1155CC"/>
        <rFont val="Calibri, sans-serif"/>
      </rPr>
      <t>710111005C2</t>
    </r>
  </si>
  <si>
    <r>
      <rPr>
        <u/>
        <sz val="11"/>
        <color rgb="FF1155CC"/>
        <rFont val="Calibri, sans-serif"/>
      </rPr>
      <t>710111006A1</t>
    </r>
  </si>
  <si>
    <r>
      <rPr>
        <u/>
        <sz val="11"/>
        <color rgb="FF1155CC"/>
        <rFont val="Calibri, sans-serif"/>
      </rPr>
      <t>710111006A2</t>
    </r>
  </si>
  <si>
    <r>
      <rPr>
        <u/>
        <sz val="11"/>
        <color rgb="FF1155CC"/>
        <rFont val="Calibri, sans-serif"/>
      </rPr>
      <t>710111006A3</t>
    </r>
  </si>
  <si>
    <r>
      <rPr>
        <u/>
        <sz val="11"/>
        <color rgb="FF1155CC"/>
        <rFont val="Calibri, sans-serif"/>
      </rPr>
      <t>710111006B1</t>
    </r>
  </si>
  <si>
    <r>
      <rPr>
        <u/>
        <sz val="11"/>
        <color rgb="FF1155CC"/>
        <rFont val="Calibri, sans-serif"/>
      </rPr>
      <t>710111006B2</t>
    </r>
  </si>
  <si>
    <r>
      <rPr>
        <u/>
        <sz val="11"/>
        <color rgb="FF1155CC"/>
        <rFont val="Calibri, sans-serif"/>
      </rPr>
      <t>710111006C2</t>
    </r>
  </si>
  <si>
    <r>
      <rPr>
        <u/>
        <sz val="11"/>
        <color rgb="FF1155CC"/>
        <rFont val="Calibri, sans-serif"/>
      </rPr>
      <t>710111006C3</t>
    </r>
  </si>
  <si>
    <r>
      <rPr>
        <u/>
        <sz val="11"/>
        <color rgb="FF1155CC"/>
        <rFont val="Calibri, sans-serif"/>
      </rPr>
      <t>710111007A2</t>
    </r>
  </si>
  <si>
    <r>
      <rPr>
        <u/>
        <sz val="11"/>
        <color rgb="FF1155CC"/>
        <rFont val="Calibri, sans-serif"/>
      </rPr>
      <t>710111009B2</t>
    </r>
  </si>
  <si>
    <r>
      <rPr>
        <u/>
        <sz val="11"/>
        <color rgb="FF1155CC"/>
        <rFont val="Calibri, sans-serif"/>
      </rPr>
      <t>710111009B3</t>
    </r>
  </si>
  <si>
    <r>
      <rPr>
        <u/>
        <sz val="11"/>
        <color rgb="FF1155CC"/>
        <rFont val="Calibri, sans-serif"/>
      </rPr>
      <t>710111009C2</t>
    </r>
  </si>
  <si>
    <r>
      <rPr>
        <u/>
        <sz val="11"/>
        <color rgb="FF1155CC"/>
        <rFont val="Calibri, sans-serif"/>
      </rPr>
      <t>710112001A1</t>
    </r>
  </si>
  <si>
    <r>
      <rPr>
        <u/>
        <sz val="11"/>
        <color rgb="FF1155CC"/>
        <rFont val="Calibri, sans-serif"/>
      </rPr>
      <t>710112001A2</t>
    </r>
  </si>
  <si>
    <r>
      <rPr>
        <u/>
        <sz val="11"/>
        <color rgb="FF1155CC"/>
        <rFont val="Calibri, sans-serif"/>
      </rPr>
      <t>710112001A3</t>
    </r>
  </si>
  <si>
    <r>
      <rPr>
        <u/>
        <sz val="11"/>
        <color rgb="FF1155CC"/>
        <rFont val="Calibri, sans-serif"/>
      </rPr>
      <t>710112001B1</t>
    </r>
  </si>
  <si>
    <r>
      <rPr>
        <u/>
        <sz val="11"/>
        <color rgb="FF1155CC"/>
        <rFont val="Calibri, sans-serif"/>
      </rPr>
      <t>710112001B2</t>
    </r>
  </si>
  <si>
    <r>
      <rPr>
        <u/>
        <sz val="11"/>
        <color rgb="FF1155CC"/>
        <rFont val="Calibri, sans-serif"/>
      </rPr>
      <t>710112001B3</t>
    </r>
  </si>
  <si>
    <r>
      <rPr>
        <u/>
        <sz val="11"/>
        <color rgb="FF1155CC"/>
        <rFont val="Calibri, sans-serif"/>
      </rPr>
      <t>710112001C1</t>
    </r>
  </si>
  <si>
    <r>
      <rPr>
        <u/>
        <sz val="11"/>
        <color rgb="FF1155CC"/>
        <rFont val="Calibri, sans-serif"/>
      </rPr>
      <t>710112001C2</t>
    </r>
  </si>
  <si>
    <r>
      <rPr>
        <u/>
        <sz val="11"/>
        <color rgb="FF1155CC"/>
        <rFont val="Calibri, sans-serif"/>
      </rPr>
      <t>710112001C3</t>
    </r>
  </si>
  <si>
    <r>
      <rPr>
        <u/>
        <sz val="11"/>
        <color rgb="FF1155CC"/>
        <rFont val="Calibri, sans-serif"/>
      </rPr>
      <t>710112003A1</t>
    </r>
  </si>
  <si>
    <r>
      <rPr>
        <u/>
        <sz val="11"/>
        <color rgb="FF1155CC"/>
        <rFont val="Calibri, sans-serif"/>
      </rPr>
      <t>710112003A2</t>
    </r>
  </si>
  <si>
    <r>
      <rPr>
        <u/>
        <sz val="11"/>
        <color rgb="FF1155CC"/>
        <rFont val="Calibri, sans-serif"/>
      </rPr>
      <t>710112003A3</t>
    </r>
  </si>
  <si>
    <r>
      <rPr>
        <u/>
        <sz val="11"/>
        <color rgb="FF1155CC"/>
        <rFont val="Calibri, sans-serif"/>
      </rPr>
      <t>710112003B1</t>
    </r>
  </si>
  <si>
    <r>
      <rPr>
        <u/>
        <sz val="11"/>
        <color rgb="FF1155CC"/>
        <rFont val="Calibri, sans-serif"/>
      </rPr>
      <t>710112003B2</t>
    </r>
  </si>
  <si>
    <r>
      <rPr>
        <u/>
        <sz val="11"/>
        <color rgb="FF1155CC"/>
        <rFont val="Calibri, sans-serif"/>
      </rPr>
      <t>710112003B3</t>
    </r>
  </si>
  <si>
    <r>
      <rPr>
        <u/>
        <sz val="11"/>
        <color rgb="FF1155CC"/>
        <rFont val="Calibri, sans-serif"/>
      </rPr>
      <t>710112003C1</t>
    </r>
  </si>
  <si>
    <r>
      <rPr>
        <u/>
        <sz val="11"/>
        <color rgb="FF1155CC"/>
        <rFont val="Calibri, sans-serif"/>
      </rPr>
      <t>710112003C2</t>
    </r>
  </si>
  <si>
    <r>
      <rPr>
        <u/>
        <sz val="11"/>
        <color rgb="FF1155CC"/>
        <rFont val="Calibri, sans-serif"/>
      </rPr>
      <t>710112003C3</t>
    </r>
  </si>
  <si>
    <r>
      <rPr>
        <u/>
        <sz val="11"/>
        <color rgb="FF1155CC"/>
        <rFont val="Calibri, sans-serif"/>
      </rPr>
      <t>710112005A1</t>
    </r>
  </si>
  <si>
    <r>
      <rPr>
        <u/>
        <sz val="11"/>
        <color rgb="FF1155CC"/>
        <rFont val="Calibri, sans-serif"/>
      </rPr>
      <t>710112005A2</t>
    </r>
  </si>
  <si>
    <r>
      <rPr>
        <u/>
        <sz val="11"/>
        <color rgb="FF1155CC"/>
        <rFont val="Calibri, sans-serif"/>
      </rPr>
      <t>710112005A3</t>
    </r>
  </si>
  <si>
    <r>
      <rPr>
        <u/>
        <sz val="11"/>
        <color rgb="FF1155CC"/>
        <rFont val="Calibri, sans-serif"/>
      </rPr>
      <t>710112005B1</t>
    </r>
  </si>
  <si>
    <r>
      <rPr>
        <u/>
        <sz val="11"/>
        <color rgb="FF1155CC"/>
        <rFont val="Calibri, sans-serif"/>
      </rPr>
      <t>710112005B2</t>
    </r>
  </si>
  <si>
    <r>
      <rPr>
        <u/>
        <sz val="11"/>
        <color rgb="FF1155CC"/>
        <rFont val="Calibri, sans-serif"/>
      </rPr>
      <t>710112005B3</t>
    </r>
  </si>
  <si>
    <r>
      <rPr>
        <u/>
        <sz val="11"/>
        <color rgb="FF1155CC"/>
        <rFont val="Calibri, sans-serif"/>
      </rPr>
      <t>710112005C1</t>
    </r>
  </si>
  <si>
    <r>
      <rPr>
        <u/>
        <sz val="11"/>
        <color rgb="FF1155CC"/>
        <rFont val="Calibri, sans-serif"/>
      </rPr>
      <t>710112005C2</t>
    </r>
  </si>
  <si>
    <r>
      <rPr>
        <u/>
        <sz val="11"/>
        <color rgb="FF1155CC"/>
        <rFont val="Calibri, sans-serif"/>
      </rPr>
      <t>710112005C3</t>
    </r>
  </si>
  <si>
    <r>
      <rPr>
        <u/>
        <sz val="11"/>
        <color rgb="FF1155CC"/>
        <rFont val="Calibri, sans-serif"/>
      </rPr>
      <t>711002001A1</t>
    </r>
  </si>
  <si>
    <t>KABUPATEN BOLAANG MONGONDOW SELATAN</t>
  </si>
  <si>
    <r>
      <rPr>
        <u/>
        <sz val="11"/>
        <color rgb="FF1155CC"/>
        <rFont val="Calibri, sans-serif"/>
      </rPr>
      <t>711002001B3</t>
    </r>
  </si>
  <si>
    <r>
      <rPr>
        <u/>
        <sz val="11"/>
        <color rgb="FF1155CC"/>
        <rFont val="Calibri, sans-serif"/>
      </rPr>
      <t>711002001C1</t>
    </r>
  </si>
  <si>
    <r>
      <rPr>
        <u/>
        <sz val="11"/>
        <color rgb="FF1155CC"/>
        <rFont val="Calibri, sans-serif"/>
      </rPr>
      <t>711002001C2</t>
    </r>
  </si>
  <si>
    <r>
      <rPr>
        <u/>
        <sz val="11"/>
        <color rgb="FF1155CC"/>
        <rFont val="Calibri, sans-serif"/>
      </rPr>
      <t>711002001C3</t>
    </r>
  </si>
  <si>
    <r>
      <rPr>
        <u/>
        <sz val="11"/>
        <color rgb="FF1155CC"/>
        <rFont val="Calibri, sans-serif"/>
      </rPr>
      <t>711002003A1</t>
    </r>
  </si>
  <si>
    <r>
      <rPr>
        <u/>
        <sz val="11"/>
        <color rgb="FF1155CC"/>
        <rFont val="Calibri, sans-serif"/>
      </rPr>
      <t>711002003A2</t>
    </r>
  </si>
  <si>
    <r>
      <rPr>
        <u/>
        <sz val="11"/>
        <color rgb="FF1155CC"/>
        <rFont val="Calibri, sans-serif"/>
      </rPr>
      <t>711002003B1</t>
    </r>
  </si>
  <si>
    <r>
      <rPr>
        <u/>
        <sz val="11"/>
        <color rgb="FF1155CC"/>
        <rFont val="Calibri, sans-serif"/>
      </rPr>
      <t>711002003C1</t>
    </r>
  </si>
  <si>
    <r>
      <rPr>
        <u/>
        <sz val="11"/>
        <color rgb="FF1155CC"/>
        <rFont val="Calibri, sans-serif"/>
      </rPr>
      <t>711002101B2</t>
    </r>
  </si>
  <si>
    <r>
      <rPr>
        <u/>
        <sz val="11"/>
        <color rgb="FF1155CC"/>
        <rFont val="Calibri, sans-serif"/>
      </rPr>
      <t>711002101B3</t>
    </r>
  </si>
  <si>
    <r>
      <rPr>
        <u/>
        <sz val="11"/>
        <color rgb="FF1155CC"/>
        <rFont val="Calibri, sans-serif"/>
      </rPr>
      <t>711002107B1</t>
    </r>
  </si>
  <si>
    <r>
      <rPr>
        <u/>
        <sz val="11"/>
        <color rgb="FF1155CC"/>
        <rFont val="Calibri, sans-serif"/>
      </rPr>
      <t>711002107B3</t>
    </r>
  </si>
  <si>
    <r>
      <rPr>
        <u/>
        <sz val="11"/>
        <color rgb="FF1155CC"/>
        <rFont val="Calibri, sans-serif"/>
      </rPr>
      <t>711003002A1</t>
    </r>
  </si>
  <si>
    <r>
      <rPr>
        <u/>
        <sz val="11"/>
        <color rgb="FF1155CC"/>
        <rFont val="Calibri, sans-serif"/>
      </rPr>
      <t>711003002A2</t>
    </r>
  </si>
  <si>
    <r>
      <rPr>
        <u/>
        <sz val="11"/>
        <color rgb="FF1155CC"/>
        <rFont val="Calibri, sans-serif"/>
      </rPr>
      <t>711003002A3</t>
    </r>
  </si>
  <si>
    <r>
      <rPr>
        <u/>
        <sz val="11"/>
        <color rgb="FF1155CC"/>
        <rFont val="Calibri, sans-serif"/>
      </rPr>
      <t>711003002B2</t>
    </r>
  </si>
  <si>
    <r>
      <rPr>
        <u/>
        <sz val="11"/>
        <color rgb="FF1155CC"/>
        <rFont val="Calibri, sans-serif"/>
      </rPr>
      <t>711003002B3</t>
    </r>
  </si>
  <si>
    <r>
      <rPr>
        <u/>
        <sz val="11"/>
        <color rgb="FF1155CC"/>
        <rFont val="Calibri, sans-serif"/>
      </rPr>
      <t>711003002C1</t>
    </r>
  </si>
  <si>
    <r>
      <rPr>
        <u/>
        <sz val="11"/>
        <color rgb="FF1155CC"/>
        <rFont val="Calibri, sans-serif"/>
      </rPr>
      <t>711003002C2</t>
    </r>
  </si>
  <si>
    <r>
      <rPr>
        <u/>
        <sz val="11"/>
        <color rgb="FF1155CC"/>
        <rFont val="Calibri, sans-serif"/>
      </rPr>
      <t>711003002C3</t>
    </r>
  </si>
  <si>
    <r>
      <rPr>
        <u/>
        <sz val="11"/>
        <color rgb="FF1155CC"/>
        <rFont val="Calibri, sans-serif"/>
      </rPr>
      <t>711003003A1</t>
    </r>
  </si>
  <si>
    <r>
      <rPr>
        <u/>
        <sz val="11"/>
        <color rgb="FF1155CC"/>
        <rFont val="Calibri, sans-serif"/>
      </rPr>
      <t>711003003A2</t>
    </r>
  </si>
  <si>
    <r>
      <rPr>
        <u/>
        <sz val="11"/>
        <color rgb="FF1155CC"/>
        <rFont val="Calibri, sans-serif"/>
      </rPr>
      <t>711003003B1</t>
    </r>
  </si>
  <si>
    <r>
      <rPr>
        <u/>
        <sz val="11"/>
        <color rgb="FF1155CC"/>
        <rFont val="Calibri, sans-serif"/>
      </rPr>
      <t>711003003B2</t>
    </r>
  </si>
  <si>
    <r>
      <rPr>
        <u/>
        <sz val="11"/>
        <color rgb="FF1155CC"/>
        <rFont val="Calibri, sans-serif"/>
      </rPr>
      <t>711003003B3</t>
    </r>
  </si>
  <si>
    <r>
      <rPr>
        <u/>
        <sz val="11"/>
        <color rgb="FF1155CC"/>
        <rFont val="Calibri, sans-serif"/>
      </rPr>
      <t>711003003C2</t>
    </r>
  </si>
  <si>
    <r>
      <rPr>
        <u/>
        <sz val="11"/>
        <color rgb="FF1155CC"/>
        <rFont val="Calibri, sans-serif"/>
      </rPr>
      <t>711003003C3</t>
    </r>
  </si>
  <si>
    <r>
      <rPr>
        <u/>
        <sz val="11"/>
        <color rgb="FF1155CC"/>
        <rFont val="Calibri, sans-serif"/>
      </rPr>
      <t>711004002A2</t>
    </r>
  </si>
  <si>
    <r>
      <rPr>
        <u/>
        <sz val="11"/>
        <color rgb="FF1155CC"/>
        <rFont val="Calibri, sans-serif"/>
      </rPr>
      <t>711004002A3</t>
    </r>
  </si>
  <si>
    <r>
      <rPr>
        <u/>
        <sz val="11"/>
        <color rgb="FF1155CC"/>
        <rFont val="Calibri, sans-serif"/>
      </rPr>
      <t>711004002B1</t>
    </r>
  </si>
  <si>
    <r>
      <rPr>
        <u/>
        <sz val="11"/>
        <color rgb="FF1155CC"/>
        <rFont val="Calibri, sans-serif"/>
      </rPr>
      <t>711004002B3</t>
    </r>
  </si>
  <si>
    <r>
      <rPr>
        <u/>
        <sz val="11"/>
        <color rgb="FF1155CC"/>
        <rFont val="Calibri, sans-serif"/>
      </rPr>
      <t>711004002C1</t>
    </r>
  </si>
  <si>
    <r>
      <rPr>
        <u/>
        <sz val="11"/>
        <color rgb="FF1155CC"/>
        <rFont val="Calibri, sans-serif"/>
      </rPr>
      <t>711004002C3</t>
    </r>
  </si>
  <si>
    <r>
      <rPr>
        <u/>
        <sz val="11"/>
        <color rgb="FF1155CC"/>
        <rFont val="Calibri, sans-serif"/>
      </rPr>
      <t>711005008B2</t>
    </r>
  </si>
  <si>
    <t>User Saat ini</t>
  </si>
  <si>
    <t>Submitted</t>
  </si>
  <si>
    <t>Rejected</t>
  </si>
  <si>
    <t>Approved</t>
  </si>
  <si>
    <t>Target</t>
  </si>
  <si>
    <t>Belum Diamati</t>
  </si>
  <si>
    <t>Agus Saefulloh</t>
  </si>
  <si>
    <t>Laily Agustina</t>
  </si>
  <si>
    <t>Paramitha Madelin</t>
  </si>
  <si>
    <t>Hasdin Mamonto</t>
  </si>
  <si>
    <t>Rahmi Maulina</t>
  </si>
  <si>
    <t>La Ode Hamid</t>
  </si>
  <si>
    <t>Moh. Kosim</t>
  </si>
  <si>
    <t>Pilih Sampel</t>
  </si>
  <si>
    <t>Cadangan</t>
  </si>
  <si>
    <t xml:space="preserve"> Pilih Sampel </t>
  </si>
  <si>
    <t>Burhanuddin Potabuga</t>
  </si>
  <si>
    <t>Sutami Ngodu</t>
  </si>
  <si>
    <t>Alvian Lombogia</t>
  </si>
  <si>
    <t>Ardi Tuuk</t>
  </si>
  <si>
    <t>Eliminus Sukarame</t>
  </si>
  <si>
    <t>Bangunan Fisik</t>
  </si>
  <si>
    <t>Bangunan Sensus</t>
  </si>
  <si>
    <t>Rumah Tangga</t>
  </si>
  <si>
    <t>Nama KepalaRumah Tangga</t>
  </si>
  <si>
    <t>Alamat</t>
  </si>
  <si>
    <t>Jenis tanaman</t>
  </si>
  <si>
    <t>PerkiraanBulan
Panen</t>
  </si>
  <si>
    <t>Sampel</t>
  </si>
  <si>
    <t>Petugas</t>
  </si>
  <si>
    <t>Cacah</t>
  </si>
  <si>
    <t>Utama</t>
  </si>
  <si>
    <t>ALLI MASHANAFI
/ ALLIMASHANAFI</t>
  </si>
  <si>
    <t>RT 09 Dusun 5</t>
  </si>
  <si>
    <t>Jagung (23)</t>
  </si>
  <si>
    <t>September</t>
  </si>
  <si>
    <t>Anastasya Potabuga</t>
  </si>
  <si>
    <t>KASMAT /
KASMAT</t>
  </si>
  <si>
    <t>MULIONO /
MULIONO</t>
  </si>
  <si>
    <t>November</t>
  </si>
  <si>
    <t>MULYONO /
MULYONO</t>
  </si>
  <si>
    <t>SUGITO / SUGITO</t>
  </si>
  <si>
    <t>SUJONO /
SUJONO</t>
  </si>
  <si>
    <t>YANI HASAN /
YANI HASAN</t>
  </si>
  <si>
    <t>Oktober</t>
  </si>
  <si>
    <t>ALFEM MANITIK /
ALFEM MANITIK</t>
  </si>
  <si>
    <t>RT 1 Dusun 1</t>
  </si>
  <si>
    <t>DARLENG H EMOR
/ DARLENG HEMOR</t>
  </si>
  <si>
    <t>FENIKSMEWENGKANG /FENIKS
MEWENGKANG</t>
  </si>
  <si>
    <t>FERI WOSAL / FERI
WOSAL</t>
  </si>
  <si>
    <t>MEIDY WORAN /
MEIDI WORAN</t>
  </si>
  <si>
    <t>WENDI WATUSEKE
/ WENDIWATUSEKE</t>
  </si>
  <si>
    <t>FENDY WURARA /
FENDY WURARA</t>
  </si>
  <si>
    <t>JANE WURARA /
JANE WURARA</t>
  </si>
  <si>
    <t>JEMI TULANGOW /
JEMMI TULANGOW</t>
  </si>
  <si>
    <t>Desember</t>
  </si>
  <si>
    <t>NOFRI A PESAK /NOFRI ADOLOF
PESEK</t>
  </si>
  <si>
    <t>RUDI PAI / RUDI PAI</t>
  </si>
  <si>
    <t>STEVEN MUKUAN /
STEVEN MUKUAN</t>
  </si>
  <si>
    <t>NIU LAPUT / NIU
LAPUT</t>
  </si>
  <si>
    <t>TAMRINMOKODOMPIT /TAMRIN
MOKODOMPIT</t>
  </si>
  <si>
    <t>JUPRIDUMPELANG /JUPRI
DUMPELANG</t>
  </si>
  <si>
    <t>MADUN KOLOPITA
/ MADUNKOLOPITA</t>
  </si>
  <si>
    <t>JONI LUMINTANG / JONI
LUMINTANG</t>
  </si>
  <si>
    <t>RT 1 Dusun 3</t>
  </si>
  <si>
    <t>Jagung (20)</t>
  </si>
  <si>
    <t>Wandi Manege</t>
  </si>
  <si>
    <t>ROI KARARO / ROI
KARARO</t>
  </si>
  <si>
    <t>SONI ARING / SONI
ARING</t>
  </si>
  <si>
    <t>BUANGRORIMPANDEL/BUANG
RORIMPANDEL</t>
  </si>
  <si>
    <t>SONLY
MONIUNG/SONLYMONIUNG</t>
  </si>
  <si>
    <t>YANCE RUMAGIT /
YANCE RUMAGIT</t>
  </si>
  <si>
    <t>ALBERTBALANSA /ALBERT
BALANSA</t>
  </si>
  <si>
    <t>RT 14 Lingkungan 7</t>
  </si>
  <si>
    <t>DEDY K KALIGIS
/ DEDY KIKINGKALIGIS</t>
  </si>
  <si>
    <t>JANI SUMILAT /
JANI SUMILAT</t>
  </si>
  <si>
    <t>YUSUF UMBOH /
YUSUF UMBOH</t>
  </si>
  <si>
    <t>BERTI LUMATAW
/ BERTIELUMATAW</t>
  </si>
  <si>
    <t>FREDI KALIGIS /
FREDI KALIGIS</t>
  </si>
  <si>
    <t>JEFRY F LANGI /JEFRI FERI
LANGI</t>
  </si>
  <si>
    <t>KUNTO CANDRATJANG / KUNTO
C. TJHANG</t>
  </si>
  <si>
    <t>IMRANDAMOPOLII /IMRAN
DAMOPOLII</t>
  </si>
  <si>
    <t>Kacang Tanah</t>
  </si>
  <si>
    <t>JEFRI REWA /
JEFRI REWA</t>
  </si>
  <si>
    <t>NAIM BINGKILON
/ NAIMBINGKILON</t>
  </si>
  <si>
    <t>RONI KEWAS /
RONI KEWAS</t>
  </si>
  <si>
    <t>YOHANES POTU /
YOHANES POTU</t>
  </si>
  <si>
    <t>ROYKEMOMONGAN /ROYKE
MOMONGAN</t>
  </si>
  <si>
    <t>HAMAN MAMONTO /ARFANDI
POTABUGA</t>
  </si>
  <si>
    <t>Dusun 4</t>
  </si>
  <si>
    <t>HAN PANDE / HAN
PANDE</t>
  </si>
  <si>
    <t>I NENGAHDARMAWAN / INENGAH
DERMAWAN</t>
  </si>
  <si>
    <t>KASIM DONGKILAT /
KASIM DONGKILAT</t>
  </si>
  <si>
    <t>RAMJANMOKODOMPIT /RAMJAN
MOKODOMPIT</t>
  </si>
  <si>
    <t>SABIRINMAKADOMO /SABIRIN
MAKADOMO</t>
  </si>
  <si>
    <t>SELONG LUPOYO /
SELONG LUPOYO</t>
  </si>
  <si>
    <t>ULO MAMONTO /
ULO MAMONTO</t>
  </si>
  <si>
    <t>ANALISKROMOWIRDIRYO /ANALIS
KROMOWIRDIRYO</t>
  </si>
  <si>
    <t>HASMIN MANOARFA
/ HASMINMANOARFA</t>
  </si>
  <si>
    <t>I NYOMAN KARYO /
I NYOMAN KARYO</t>
  </si>
  <si>
    <t>I WAYAN SUTAME / I
WAYAN SUTAME</t>
  </si>
  <si>
    <t>IKAL MAMONTO /
IKAL MAMONTO</t>
  </si>
  <si>
    <t>KALIM MOKODOMPIT
/ KALIMMOKODOMPIT</t>
  </si>
  <si>
    <t>PATI MAMONTO /
PATI MAMONTO</t>
  </si>
  <si>
    <t>RAMADANMOKODONGAN /RAMADAN
MOKODONGAN</t>
  </si>
  <si>
    <t>I MADE ADIANA /
I MADE ADIANA</t>
  </si>
  <si>
    <t>Dusun 5</t>
  </si>
  <si>
    <t>I WAYAN PEDAS /
I WAYAN PEDAS</t>
  </si>
  <si>
    <t>I WAYANDARTAWAN / IWAYAN
DARTAWAN</t>
  </si>
  <si>
    <t>I KADE KARIA / I
KADE KARIA</t>
  </si>
  <si>
    <t>I KOMANG RUPASUDAMIA / IKOMANG RUPA
SUDAMIA</t>
  </si>
  <si>
    <t>I WAYANSANTIKA / I
WAYAN SANTIKA</t>
  </si>
  <si>
    <t>I KETUTMAHARDIKA / IKETUT
MAHARDIKA</t>
  </si>
  <si>
    <t>Crecensia Merry Willar</t>
  </si>
  <si>
    <t>I MADEMORODARMO / IMADE
MORODARMO</t>
  </si>
  <si>
    <t>I WAYANSUNARJANA / IWAYAN
SUNARJANA</t>
  </si>
  <si>
    <t>I MADE KESRA/I
MADE KESRA</t>
  </si>
  <si>
    <t>I MADE WISANTA/I
MADE WISANTA</t>
  </si>
  <si>
    <t>I NYOMANKOMING/I
NYOMAN KOMING</t>
  </si>
  <si>
    <t>I KETUT SULINDRU/</t>
  </si>
  <si>
    <t>Dusun 3</t>
  </si>
  <si>
    <t>I NENGAH BUI/</t>
  </si>
  <si>
    <t>I NYOMAN LAGA / I
NYOMAN LAGA</t>
  </si>
  <si>
    <t>I NYOMANPERWATE / INYOMAN
PERWATE</t>
  </si>
  <si>
    <t>I WAYAN KUNAL/</t>
  </si>
  <si>
    <t>I KETUT
SUYATNYANA/</t>
  </si>
  <si>
    <t>I KOMANG PASTI/</t>
  </si>
  <si>
    <t>I WAYAN CANDRA
WIJAYA/</t>
  </si>
  <si>
    <t>I WAYAN NASIB/</t>
  </si>
  <si>
    <t>I WAYAN WIDANE/</t>
  </si>
  <si>
    <t>DULHAMIT /
DULHAMIT</t>
  </si>
  <si>
    <t>RT 4 Dusun 2</t>
  </si>
  <si>
    <t>LOLAMOKODOMPIT/ASMA
PAPUTUNGAN</t>
  </si>
  <si>
    <t>NODI ABRANIKAWENAS /NOLDI ABRAM
KAWENAS</t>
  </si>
  <si>
    <t>RT 2 Dusun 1</t>
  </si>
  <si>
    <t>Jagung (22)</t>
  </si>
  <si>
    <t>Stenly Bullu</t>
  </si>
  <si>
    <t>JULIUS LANGI /
JULIUS LANGI</t>
  </si>
  <si>
    <t>AGRIPAONGGELENG /AGRIPA
ONGGELENG</t>
  </si>
  <si>
    <t>AHADINLENGKUNG /AHADIN
LENGKUNG</t>
  </si>
  <si>
    <t>12A</t>
  </si>
  <si>
    <t>DONAL TIELUNG /</t>
  </si>
  <si>
    <t>JEFRY LAUMBA /
JEFRI LAUMBA</t>
  </si>
  <si>
    <t>MAXIMUS PAPENE
/ MAXIMUSPAPENE</t>
  </si>
  <si>
    <t>HERSON GINUPIT /
HERSON GINUPIT</t>
  </si>
  <si>
    <t>Jagung (25)</t>
  </si>
  <si>
    <t>NOLDI POMO /
NOLDI POMO</t>
  </si>
  <si>
    <t>NOVEN ANDALE /
NOVEN ANDALE</t>
  </si>
  <si>
    <t>SARLIS GOPAY /
SARLIS GOPAY</t>
  </si>
  <si>
    <t>SFENPRIMOKOAGOW /SFENPRI
MOKOAGOW</t>
  </si>
  <si>
    <t>BASRI ARSYAD /
BASRI ARSYAD</t>
  </si>
  <si>
    <t>RT 9 Dusun 5</t>
  </si>
  <si>
    <t>IMBRAN DAMOPOLII
/ IMBRANDAMOPOLII</t>
  </si>
  <si>
    <t>RAHMAT ABARANG
/ RAHMATABARANG</t>
  </si>
  <si>
    <t>YALID ANGGOL /
YALID ANGGOL</t>
  </si>
  <si>
    <t>YUS ABARANG /
YUS ABARANG</t>
  </si>
  <si>
    <t>HENDRIK ARUNDE /
HENDRIK ARUNDE</t>
  </si>
  <si>
    <t>HERMANTOMAKALUNSENGE /HERMANTO
MAKALUNSENGE</t>
  </si>
  <si>
    <t>MARIMOKODONGAN /MARI
MOKODONGAN</t>
  </si>
  <si>
    <t>MUSTAPA SABIR /
MUSTAPA SABIR</t>
  </si>
  <si>
    <t>SOPIAN SABIR /
SOPIAN SABIR</t>
  </si>
  <si>
    <t>SIMIN MOKODOMPIT
/ SIMINMOKODOMPIT</t>
  </si>
  <si>
    <t>RT 3 Dusun 2</t>
  </si>
  <si>
    <t>LASA BABAY / LASA
BABAY</t>
  </si>
  <si>
    <t>RAMLITANGAHU/RAMLI
TANGAHU</t>
  </si>
  <si>
    <t>LASADMAMONTO/LASAD
MAMONTO</t>
  </si>
  <si>
    <t>NAHIRPAPUTUNGAN/NAHIR
PAPUTUNGAN</t>
  </si>
  <si>
    <t>SUANTOPODOMI/SUANTO
PODOMI</t>
  </si>
  <si>
    <t>DJUNAIDIMAKALALAG /DJUNAIDI
MAKALALAG</t>
  </si>
  <si>
    <t>SIMIN MOKODOMPIT /
SIMIN MOKODOMPIT</t>
  </si>
  <si>
    <t>JAMARMAKALALAG/JAMAR
MAKALALAG</t>
  </si>
  <si>
    <t>LABOT MAKALALAG /
LABOT MAKALALAG</t>
  </si>
  <si>
    <t>YUNUS MANGGO /RAKIA
KOBANDAHA</t>
  </si>
  <si>
    <t>RT 5 Dusun 3</t>
  </si>
  <si>
    <t>DJAMALUDINPAPUTUNGAN /DJAMALUDIN
PAPUTUNGAN</t>
  </si>
  <si>
    <t>SURIADI BAMBELA
/ SURIADIBAMBELA</t>
  </si>
  <si>
    <t>AMBROSIUSJUSTUS RATU /AMBROSIUS
JUSTUS RATU</t>
  </si>
  <si>
    <t>Adinda Felia Iman</t>
  </si>
  <si>
    <t>KATUMBA
MAKALAG/KATUMBAMAKALALAG</t>
  </si>
  <si>
    <t>DOLI BATUO /
DOLI BATUO</t>
  </si>
  <si>
    <t>NUNDENG MANGGO /
NUNDENG MANGGO</t>
  </si>
  <si>
    <t>TARUNAUNGKO /TARUNA
UNGKO</t>
  </si>
  <si>
    <t>ISMANTOSINAMPOY /ISMANTO
SINAMPOPY</t>
  </si>
  <si>
    <t>Jagung (24)</t>
  </si>
  <si>
    <t>ANGGUNSINAMPOY /ANGGUN
SANAMPOY</t>
  </si>
  <si>
    <t>NANDOPOTABUGA /NANDO
POTABUGA</t>
  </si>
  <si>
    <t>RT 3 Dusun 1</t>
  </si>
  <si>
    <t>HAJIRUN DAO /
HAJIRUN DAO</t>
  </si>
  <si>
    <t>ARUJI POTABUGA
/ ARUJIPOTABUGA</t>
  </si>
  <si>
    <t>DJAMRANMOKOLINTAD /DJAMRAN
MOKOLINTAD</t>
  </si>
  <si>
    <t>MASRANKOBANDAHA /MASRAN
KOBANDAHA</t>
  </si>
  <si>
    <t>LENANGLIMBADANI /LENANG
LIMBADANI</t>
  </si>
  <si>
    <t>MURDINKOBANDAHA /MURDIN
KOBANDAHA</t>
  </si>
  <si>
    <t>MUTU KUNSI /
MUTU KUNSI</t>
  </si>
  <si>
    <t>TAE KUNSI /
TAE KUNSI</t>
  </si>
  <si>
    <t>MASUUTMOKODOMPIT /MASUUT
MOKODOMPIT</t>
  </si>
  <si>
    <t>Susi Susanti Pobela</t>
  </si>
  <si>
    <t>LUTERKOLINTAMA /LUTER
KOLINTAMA</t>
  </si>
  <si>
    <t>AHMADI MANGKAT /
AHMADI MANGKAT</t>
  </si>
  <si>
    <t>ANDRI DONDO /
ANDRI DONDO</t>
  </si>
  <si>
    <t>DJUNAIDI ARINGKING
/ DJUNAIDIARINGKING</t>
  </si>
  <si>
    <t>ELI KAMASAAN / ELI
KAMASAAN</t>
  </si>
  <si>
    <t>ARI KAMASAAN / ARI
KAMASAAN</t>
  </si>
  <si>
    <t>FANI MOKOGINTA /
FANI MOKOGINTA</t>
  </si>
  <si>
    <t>HARIYONOBALEKA /
HARIYONO BALEKA</t>
  </si>
  <si>
    <t>SARTU MAMONTO /
SARTU MAMONTO</t>
  </si>
  <si>
    <t>DEDDY STEVIKARUNDENG /DEDDY STEVI
KARUNDENG</t>
  </si>
  <si>
    <t>MARTENRUNTURAMBI /MARTEN
RUNTURAMBI</t>
  </si>
  <si>
    <t>SAMUELMANOPPO /SAMUEL
MANOPPO</t>
  </si>
  <si>
    <t>STEFIE KUHU /
STEFIE KUHU</t>
  </si>
  <si>
    <t>YANCE MANDAGI
/ HERTO RATU</t>
  </si>
  <si>
    <t>YOUKEMOMONGAN /YOUKE
MOMONGAN</t>
  </si>
  <si>
    <t>DAUD RUMENGAN
/ DAUDRUMENGAN</t>
  </si>
  <si>
    <t>DEKY S ASENG /
DEKY S ASENG</t>
  </si>
  <si>
    <t>JORAMMANANSAL /JORAM
MANANSAL</t>
  </si>
  <si>
    <t>TOMMYCORNELES /TOMMY
CORNELES</t>
  </si>
  <si>
    <t>YUNUSMOKOLINTAD /YUNUS
MOKOLINTAD</t>
  </si>
  <si>
    <t>YUSUF J RATU /
YUSUF J RATU</t>
  </si>
  <si>
    <t>YOSDI
MOKOGINTA /ELTON SANGGE</t>
  </si>
  <si>
    <t>HASDIMOKOGINTA /HASDI
MOKOGINTA</t>
  </si>
  <si>
    <t>YOSDIMOKOGINTA /
ELTON SANGGE</t>
  </si>
  <si>
    <t>YOUCETONGKOTOW /YOUCE
TONGKOTOW</t>
  </si>
  <si>
    <t>Dusun 1</t>
  </si>
  <si>
    <t>IRWAN/IRWAN</t>
  </si>
  <si>
    <t>ROIKE PANGAU /
ROIKE PANGAU</t>
  </si>
  <si>
    <t>SAURINMOKODONGAN /SAURIN
MOKODONGAN</t>
  </si>
  <si>
    <t>SAMIUNMOKODONGAN /SAMIUN
MOKOAGOW</t>
  </si>
  <si>
    <t>SUHARDYMOHAMA /
SUHARDI MOHAMA</t>
  </si>
  <si>
    <t>ZAM ZAM /
SUWISTOMOKOAGOW</t>
  </si>
  <si>
    <t>HARYONOKARTOREJO /HARYONO
KARTORESO</t>
  </si>
  <si>
    <t>RUDI MOKOGINTA /
RUDY MOKOGINTA</t>
  </si>
  <si>
    <t>ZAKIR GINOGA /
ZAKIR GINOGA</t>
  </si>
  <si>
    <t>RISDIYANTOLIMBANADI /RISDIYANTO
LIMBANADI</t>
  </si>
  <si>
    <t>Riskiyanto Potabuga</t>
  </si>
  <si>
    <t>WAHABDAMOPOLII /WAHAB
DAMOPOLII</t>
  </si>
  <si>
    <t>AIDINPAPUTUNGAN /AIDIN
PAPUTUNGAN</t>
  </si>
  <si>
    <t>APRIANTOMAMONTO /APRIANTO
MAMONTO</t>
  </si>
  <si>
    <t>KUSWOYORADEN /KUSWOYO
RADEN</t>
  </si>
  <si>
    <t>SUSANTOSWIKROMO /SUSANTO
SWIKROMO</t>
  </si>
  <si>
    <t>LILANGPOTABUGA /LILANG
POTABUGA</t>
  </si>
  <si>
    <t>MUSLIMMANGKAI /MUSLIM
MANGKAI</t>
  </si>
  <si>
    <t>SUN POTABUGA /
SUN POTABUGA</t>
  </si>
  <si>
    <t>IDAMMOKOGINTA /IDAM
MOKOGINTA</t>
  </si>
  <si>
    <t>MUHDARPOTABUGA /MUHDAR
POTABUGA</t>
  </si>
  <si>
    <t>MONO HANAY /
MONO HANAY</t>
  </si>
  <si>
    <t>MAHMUT GINOGA
/ MAHMUTGINOGA</t>
  </si>
  <si>
    <t>YAKINPOTABUGA /YAKIN
POTABUGA</t>
  </si>
  <si>
    <t>HENGKIMAMONTO /HENGKI
MAMONTO</t>
  </si>
  <si>
    <t>KARIMMAMONTO /KARIM
MAMONTO</t>
  </si>
  <si>
    <t>MAHMUTGINOGA /MAHMUT
GINOGA</t>
  </si>
  <si>
    <t>INSAN ATUSI /
INSAN ATUSI</t>
  </si>
  <si>
    <t>ERIK MAMUKO / ERIK
MAMUKO</t>
  </si>
  <si>
    <t>RT 7 Dusun 4</t>
  </si>
  <si>
    <t>MARTHEN T /
MARTHEN T</t>
  </si>
  <si>
    <t>SIMSON RANSA /
SIMSON RANSA</t>
  </si>
  <si>
    <t>MAURITS ROYMAKAUNTUNG /MAURITS ROY
MAKAUNTUNG</t>
  </si>
  <si>
    <t>RUDIN MOKOAGOW /
RUDIN MOKOAGOW</t>
  </si>
  <si>
    <t>STEVANOJ.TATAMBIHE /STEVANO JODOY
TATAMBIHE</t>
  </si>
  <si>
    <t>ADANPOTABUIGA/ADAN
POTAIBUGA</t>
  </si>
  <si>
    <t>RISAL PAPUTUNGAN
/ RISALPAPUTUNGAN</t>
  </si>
  <si>
    <t>HAKAM BALUNTU
/ HAKAMBALUNTU</t>
  </si>
  <si>
    <t>ZAINAL BALUNTU
/ ZAINALBALUNTU</t>
  </si>
  <si>
    <t>BAHARUDINTUBUON /BAHARUDIN
TUBUON</t>
  </si>
  <si>
    <t>LADAGANGGIATAN /LADA
GANGGIATAN</t>
  </si>
  <si>
    <t>AMUD MOKOGINTA /
AMUD MOKOGINTA</t>
  </si>
  <si>
    <t>Warni Paputungan</t>
  </si>
  <si>
    <t>ARPANPAPUTUNGAN /ARPAN
PAPUTUNGAN</t>
  </si>
  <si>
    <t>PAAT MALAPIS /
PAAT MALAPIS</t>
  </si>
  <si>
    <t>PARLI LATADA /
PARLI LATADA</t>
  </si>
  <si>
    <t>RAIYA MAMONTO /
RAIYA MAMONTO</t>
  </si>
  <si>
    <t>RIO MASSI / RIO
MASSI</t>
  </si>
  <si>
    <t>SAHRIN HINUR /
SAHRIN HINUR</t>
  </si>
  <si>
    <t>SARIDINMOKOBOMBANG /SARIDIN
MOKOBOMBANG</t>
  </si>
  <si>
    <t>YUSRANMOKODOMPIT /YUSRAN
MOKODOMPIT</t>
  </si>
  <si>
    <t>AJUN PUDUL / AJUN
PUDUL</t>
  </si>
  <si>
    <t>HASIDIN TUNGKAGI
/ HASIDINTUNGKAGI</t>
  </si>
  <si>
    <t>KADIRPAPUTUNGAN /KADIR
PAPUTUNGAN</t>
  </si>
  <si>
    <t>LADJAT TPAPUTUNGAN /FATRA
PAPUTUNGAN</t>
  </si>
  <si>
    <t>LADJAT TPAPUTUNGAN /LADJAT T
PAPUTUNGAN</t>
  </si>
  <si>
    <t>NUJULKOBANDAHA /
FAJRI KOBANDAHA</t>
  </si>
  <si>
    <t>NUJULKOBANDAHA /NUJUL
KOBANDAHA</t>
  </si>
  <si>
    <t>SUBROTO TOLIU /
SUBROTO TOLIU</t>
  </si>
  <si>
    <t>TASWIN PUJIONO /
TASWIN PUJIONO</t>
  </si>
  <si>
    <t>HERMONMAKATEMPUGE /HERMON
MAKATEMPUGE</t>
  </si>
  <si>
    <t>RT 5 Dusun 2</t>
  </si>
  <si>
    <t>JEKLI STENLY YCORNELES / JEKLY
S CORNELES</t>
  </si>
  <si>
    <t>MEYDY PAI MBANO /
MEIDI PATIMBANO</t>
  </si>
  <si>
    <t>OSTENES KALANGI /
OSTENES KALANGI</t>
  </si>
  <si>
    <t>DERFI KEINTJEM /
DERFI KEINTJEM</t>
  </si>
  <si>
    <t>HARI GERSONBAWUKES / HARI G
BAWUKES</t>
  </si>
  <si>
    <t>OLHASANGGELORANG /
DEKI TOLI</t>
  </si>
  <si>
    <t>THEODUSIAMAHABIR /THEODUSIA
MAHABIR</t>
  </si>
  <si>
    <t>HALID HATAM /
HALID HATAM</t>
  </si>
  <si>
    <t>RT 15 Dusun 8</t>
  </si>
  <si>
    <t>Erliy Manoppo</t>
  </si>
  <si>
    <t>HENGKIDILAPANGA /HENGKI
DILAPANGA</t>
  </si>
  <si>
    <t>DULAMOKODOMPIT /DULA
MOKODOMPIT</t>
  </si>
  <si>
    <t>LENDEMOKODONGAN /LENDE
MOKODONGAN</t>
  </si>
  <si>
    <t>GAMESMINTALANGI /GAMES
MINTALANGI</t>
  </si>
  <si>
    <t>HANNY P MONIGIR
/ HANNY PAULUSMONIGIR</t>
  </si>
  <si>
    <t>JEMI WONGKAR /
JEMI WONGKAR</t>
  </si>
  <si>
    <t>SASTROWONGKAR /SASTRO T
WONGKAR</t>
  </si>
  <si>
    <t>YOHANMOMONGAN /YOHAN
MOMONGAN</t>
  </si>
  <si>
    <t>YOSIS TAIRAS /
YOSIS TAIRA</t>
  </si>
  <si>
    <t>ADOLOF TAROREH
/ ADOLOFTAROREH</t>
  </si>
  <si>
    <t>AMUFERIWONGKAR /AMUFERI
WONGKAR</t>
  </si>
  <si>
    <t>DEKI ANGAU / DEKI
ANGAU</t>
  </si>
  <si>
    <t>HENDRIK WULUR /
HENDRIK WULUR</t>
  </si>
  <si>
    <t>MADE LANI / MADE
LANI</t>
  </si>
  <si>
    <t>SPENERMANANGKODA /SPENER
MANANGKODA</t>
  </si>
  <si>
    <t>SAWALMOKOGINTA /SAWAL
MOKOGINTA</t>
  </si>
  <si>
    <t>RT 2 Dusun 3</t>
  </si>
  <si>
    <t>SUTOMOMOKODOMPIT /SUTOMO
MOKODOMPIT</t>
  </si>
  <si>
    <t>INDRA DENA /
INDRA DENA</t>
  </si>
  <si>
    <t>KARTO SIMBALA /
KARTO SIMBALA</t>
  </si>
  <si>
    <t>ICUKDAMOGALAD /ICUK
DAMOGALAD</t>
  </si>
  <si>
    <t>Josias Pontoh</t>
  </si>
  <si>
    <t>IRIANTOMOKODOMPIT /IRIANTO
MOKODOMPIT</t>
  </si>
  <si>
    <t>SAIDINADAMOPOLII /SAIDINA
DAMOPOLII</t>
  </si>
  <si>
    <t>SIUDAPAPUTUNGAN /SIUDA
PAPUTUNGAN</t>
  </si>
  <si>
    <t>TOMPI DAMOPOLII
/ TOMPIDAMOPOLII</t>
  </si>
  <si>
    <t>HANDAMOGALAD /HAN
DAMOGALAD</t>
  </si>
  <si>
    <t>HASANPAPUTUNGAN /HASAN
PAPUTUNGAN</t>
  </si>
  <si>
    <t>MIRANAKOBANDAHA /MIRANA
KOBANDAHA</t>
  </si>
  <si>
    <t>RANDIPAPUTUNGAN /RANDI
PAPUTUNGAN</t>
  </si>
  <si>
    <t>SIDAWANGPAPUTUNGAN /SIDAWANG
PAPUTUNGAN</t>
  </si>
  <si>
    <t>WILLYKAMUDIENG /WILLY
KAMUDIENG</t>
  </si>
  <si>
    <t>JEFRI KAMPONG /
JEFRI KAMPONG</t>
  </si>
  <si>
    <t>YEREMIASBAWOTONG /YEREMIAS
BAWOTONG</t>
  </si>
  <si>
    <t>ADOLOFKAWANGUNG /ADOLOF
KAWANGUNG</t>
  </si>
  <si>
    <t>HOSEA MUSALI /
HOSEA MUSALI</t>
  </si>
  <si>
    <t>KOSTAN TEINBENANG /KOSTAN TEIN
BENANG</t>
  </si>
  <si>
    <t>CIKWAN HERYPANESE / CIKWAN
HERY PANESE</t>
  </si>
  <si>
    <t>SUMITROSAKAWERLIS /SUMITRO
SAKAWERLIS</t>
  </si>
  <si>
    <t>SUWANDIPAPUTUNGAN /SUWANDI
PAPUTUNGAN</t>
  </si>
  <si>
    <t>KUNDRATBATMOMOLIA /KUNDRAT
BATMOMOLIA</t>
  </si>
  <si>
    <t>ADAM KODJA /
ADAM KODJA</t>
  </si>
  <si>
    <t>Romiyanto Adam</t>
  </si>
  <si>
    <t>MUSRIN LOKIMAN
/ RAHIM KOLOPITA</t>
  </si>
  <si>
    <t>SAMSIRPAPUTUNGAN /SAMSIR
PAPUTUNGAN</t>
  </si>
  <si>
    <t>SONI MAMONTO /
SONI MAMONTO</t>
  </si>
  <si>
    <t>BASIR LPAPUTUNGAN /BASIR L
PAPUTUNGAN</t>
  </si>
  <si>
    <t>AMATMOKODOMPIT /AMAT
MOKODOMPIT</t>
  </si>
  <si>
    <t>BAHRUDINPAPUTUNGAN /BAHRUDIN
PAPUTUNGAN</t>
  </si>
  <si>
    <t>RUDIPAPUTUNGAN /RUDI
PAPUTUNGAN</t>
  </si>
  <si>
    <t>SUKURANPAPUTUNGAN /SUKURAN
PAPUTUNGAN</t>
  </si>
  <si>
    <t>ARIFINPAPUTUNGAN /ARIFIN
PAPUTUNGAN</t>
  </si>
  <si>
    <t>NASARUDIN /
NASARUDIN</t>
  </si>
  <si>
    <t>SARIP KOLOPITA /
SARIP KOLOPITA</t>
  </si>
  <si>
    <t>JONI GINOGA /
JONI GINOGA</t>
  </si>
  <si>
    <t>SONI MAMONTO
/ SONIMAMONTO</t>
  </si>
  <si>
    <t>MOH. RAPIMASSE / MOH
RAPI MASSE</t>
  </si>
  <si>
    <t>RAMLIDAMOPOLII /RAMLI
DAMOPOLII</t>
  </si>
  <si>
    <t>SUBIO HALIM /
SUBIO HALIM</t>
  </si>
  <si>
    <t>ISKANDARMAMONTO /ISKANDAR
MAMONTO</t>
  </si>
  <si>
    <t>ISRIN ILAM /
ISRIN ILAM</t>
  </si>
  <si>
    <t>MAHMUD USMAN
/ MAHMUDUSMAN</t>
  </si>
  <si>
    <t>MASALENDEPUDIKARANG /MASALENDE
PUDIKARANG</t>
  </si>
  <si>
    <t>RT 6 Dusun 3</t>
  </si>
  <si>
    <t>MARYIN PAREDA /
MARYIN PAREDA</t>
  </si>
  <si>
    <t>ANTON HUSAIN/
ANTON HUSAIN</t>
  </si>
  <si>
    <t>RT 2 Dusun 1, RT 4 Dusun 2, RT 5 Dusun 3, RT 6 Dusun 3</t>
  </si>
  <si>
    <t>Iskandar Dali</t>
  </si>
  <si>
    <t>ABDUL MAGFIR
/PAKAYA ABDULMAGFIRPAKAYA</t>
  </si>
  <si>
    <t>YUSUFBAKARI/YUSUF
BAJKAR</t>
  </si>
  <si>
    <t>ABDULKARDIMAUDI /ABDUL
KARDIMAUDI</t>
  </si>
  <si>
    <t>SALDANSUGEHA /SALDAN
SUGEHA</t>
  </si>
  <si>
    <t>Ubi Kayu (31)</t>
  </si>
  <si>
    <t>HENSIPAPUTUNGAN /HUDAYA
PAPUTUNGAN</t>
  </si>
  <si>
    <t>RT 4 Dusun 2, RT 5 Dusun 3, RT 6 Dusun 3</t>
  </si>
  <si>
    <t>ARDI ANGKARA/
ARDI ANGKARA</t>
  </si>
  <si>
    <t>RT 1 Dusun 1, RT 2 Dusun 1, RT 3 Dusun 2, RT 4 Dusun 2, RT 5 Dusun 3</t>
  </si>
  <si>
    <t xml:space="preserve"> </t>
  </si>
  <si>
    <t>Kab</t>
  </si>
  <si>
    <t>Kec</t>
  </si>
  <si>
    <t>Des</t>
  </si>
  <si>
    <t>Nama Desa</t>
  </si>
  <si>
    <t>BS</t>
  </si>
  <si>
    <t>7101021001004B</t>
  </si>
  <si>
    <t>7101021011001B</t>
  </si>
  <si>
    <t>7101023018001B</t>
  </si>
  <si>
    <t>Crescencia Merry Willar</t>
  </si>
  <si>
    <t>7101023024002B</t>
  </si>
  <si>
    <t>7101024007001B</t>
  </si>
  <si>
    <t>7101026002001B</t>
  </si>
  <si>
    <t>7101026009004B</t>
  </si>
  <si>
    <t>7101060003007B</t>
  </si>
  <si>
    <t>7101060004006B</t>
  </si>
  <si>
    <t>7101060008004B</t>
  </si>
  <si>
    <t>7101081001002B</t>
  </si>
  <si>
    <t>Sutrisno Mokodompit</t>
  </si>
  <si>
    <t>7101081002002B</t>
  </si>
  <si>
    <t>7101082012002B</t>
  </si>
  <si>
    <t>7101083004001B</t>
  </si>
  <si>
    <t>7101090007004B</t>
  </si>
  <si>
    <t>7101090016002B</t>
  </si>
  <si>
    <t>7101100005005B</t>
  </si>
  <si>
    <t>7101101001002B</t>
  </si>
  <si>
    <t>7101101003003B</t>
  </si>
  <si>
    <t>7101110005003B</t>
  </si>
  <si>
    <t>7101110009003B</t>
  </si>
  <si>
    <t>7101110017002B</t>
  </si>
  <si>
    <t>7101120008002B</t>
  </si>
  <si>
    <t>7101120021003B</t>
  </si>
  <si>
    <t>7110010004003B</t>
  </si>
  <si>
    <t>Suryo Nurcahyo Hadiya</t>
  </si>
  <si>
    <t>7110010007003B</t>
  </si>
  <si>
    <t>7110011003001B</t>
  </si>
  <si>
    <t>7110020018002B</t>
  </si>
  <si>
    <t>7110030003001B</t>
  </si>
  <si>
    <t>7110030006005B</t>
  </si>
  <si>
    <t>7110030009002B</t>
  </si>
  <si>
    <t>7110050001003B</t>
  </si>
  <si>
    <t>7110050011001B</t>
  </si>
  <si>
    <t>Target Januari</t>
  </si>
  <si>
    <t>Target Februari</t>
  </si>
  <si>
    <t>Target Maret</t>
  </si>
  <si>
    <t>Target April</t>
  </si>
  <si>
    <t>Total Target</t>
  </si>
  <si>
    <t>Realisasi</t>
  </si>
  <si>
    <t>Bolaang Mongondow</t>
  </si>
  <si>
    <t>Crecensia Merry Wilar</t>
  </si>
  <si>
    <t>Sri Rahmah Dg Lewa</t>
  </si>
  <si>
    <t>Saprudin Mokoaow</t>
  </si>
  <si>
    <t>Suryo Nurcahyo</t>
  </si>
  <si>
    <t>Bolaang Mongondow Selatan</t>
  </si>
  <si>
    <t>Hasil Pencacahan</t>
  </si>
  <si>
    <t>JAN-Utama</t>
  </si>
  <si>
    <t>JAN-Cadangan</t>
  </si>
  <si>
    <t>FEB</t>
  </si>
  <si>
    <r>
      <rPr>
        <u/>
        <sz val="11"/>
        <color rgb="FF1155CC"/>
        <rFont val="Calibri, sans-serif"/>
      </rPr>
      <t>710102101A3</t>
    </r>
  </si>
  <si>
    <t>JANUARI</t>
  </si>
  <si>
    <r>
      <rPr>
        <u/>
        <sz val="11"/>
        <color rgb="FF1155CC"/>
        <rFont val="Calibri, sans-serif"/>
      </rPr>
      <t>710102101C1</t>
    </r>
  </si>
  <si>
    <t>FEBRUARI</t>
  </si>
  <si>
    <r>
      <rPr>
        <u/>
        <sz val="11"/>
        <color rgb="FF1155CC"/>
        <rFont val="Calibri, sans-serif"/>
      </rPr>
      <t>710102102A2</t>
    </r>
  </si>
  <si>
    <r>
      <rPr>
        <u/>
        <sz val="11"/>
        <color rgb="FF1155CC"/>
        <rFont val="Calibri, sans-serif"/>
      </rPr>
      <t>710102102C1</t>
    </r>
  </si>
  <si>
    <r>
      <rPr>
        <u/>
        <sz val="11"/>
        <color rgb="FF1155CC"/>
        <rFont val="Calibri, sans-serif"/>
      </rPr>
      <t>710102102C3</t>
    </r>
  </si>
  <si>
    <t>Ratioh Rodliyah</t>
  </si>
  <si>
    <r>
      <rPr>
        <u/>
        <sz val="11"/>
        <color rgb="FF1155CC"/>
        <rFont val="Calibri, sans-serif"/>
      </rPr>
      <t>710102103C2</t>
    </r>
  </si>
  <si>
    <r>
      <rPr>
        <u/>
        <sz val="11"/>
        <color rgb="FF1155CC"/>
        <rFont val="Calibri, sans-serif"/>
      </rPr>
      <t>710102201C3</t>
    </r>
  </si>
  <si>
    <r>
      <rPr>
        <u/>
        <sz val="11"/>
        <color rgb="FF1155CC"/>
        <rFont val="Calibri, sans-serif"/>
      </rPr>
      <t>710102203B1</t>
    </r>
  </si>
  <si>
    <r>
      <rPr>
        <u/>
        <sz val="11"/>
        <color rgb="FF1155CC"/>
        <rFont val="Calibri, sans-serif"/>
      </rPr>
      <t>710102203C1</t>
    </r>
  </si>
  <si>
    <r>
      <rPr>
        <u/>
        <sz val="11"/>
        <color rgb="FF1155CC"/>
        <rFont val="Calibri, sans-serif"/>
      </rPr>
      <t>710102205A2</t>
    </r>
  </si>
  <si>
    <r>
      <rPr>
        <u/>
        <sz val="11"/>
        <color rgb="FF1155CC"/>
        <rFont val="Calibri, sans-serif"/>
      </rPr>
      <t>710102205B2</t>
    </r>
  </si>
  <si>
    <r>
      <rPr>
        <u/>
        <sz val="11"/>
        <color rgb="FF1155CC"/>
        <rFont val="Calibri, sans-serif"/>
      </rPr>
      <t>710102301A1</t>
    </r>
  </si>
  <si>
    <r>
      <rPr>
        <u/>
        <sz val="11"/>
        <color rgb="FF1155CC"/>
        <rFont val="Calibri, sans-serif"/>
      </rPr>
      <t>710102301B2</t>
    </r>
  </si>
  <si>
    <r>
      <rPr>
        <u/>
        <sz val="11"/>
        <color rgb="FF1155CC"/>
        <rFont val="Calibri, sans-serif"/>
      </rPr>
      <t>710102301C2</t>
    </r>
  </si>
  <si>
    <r>
      <rPr>
        <u/>
        <sz val="11"/>
        <color rgb="FF1155CC"/>
        <rFont val="Calibri, sans-serif"/>
      </rPr>
      <t>710102302A3</t>
    </r>
  </si>
  <si>
    <r>
      <rPr>
        <u/>
        <sz val="11"/>
        <color rgb="FF1155CC"/>
        <rFont val="Calibri, sans-serif"/>
      </rPr>
      <t>710102302C2</t>
    </r>
  </si>
  <si>
    <r>
      <rPr>
        <u/>
        <sz val="11"/>
        <color rgb="FF1155CC"/>
        <rFont val="Calibri, sans-serif"/>
      </rPr>
      <t>710102304A1</t>
    </r>
  </si>
  <si>
    <r>
      <rPr>
        <u/>
        <sz val="11"/>
        <color rgb="FF1155CC"/>
        <rFont val="Calibri, sans-serif"/>
      </rPr>
      <t>710102304B2</t>
    </r>
  </si>
  <si>
    <r>
      <rPr>
        <u/>
        <sz val="11"/>
        <color rgb="FF1155CC"/>
        <rFont val="Calibri, sans-serif"/>
      </rPr>
      <t>710102304C1</t>
    </r>
  </si>
  <si>
    <r>
      <rPr>
        <u/>
        <sz val="11"/>
        <color rgb="FF1155CC"/>
        <rFont val="Calibri, sans-serif"/>
      </rPr>
      <t>710102305B1</t>
    </r>
  </si>
  <si>
    <r>
      <rPr>
        <u/>
        <sz val="11"/>
        <color rgb="FF1155CC"/>
        <rFont val="Calibri, sans-serif"/>
      </rPr>
      <t>710102305B2</t>
    </r>
  </si>
  <si>
    <r>
      <rPr>
        <u/>
        <sz val="11"/>
        <color rgb="FF1155CC"/>
        <rFont val="Calibri, sans-serif"/>
      </rPr>
      <t>710102502A3</t>
    </r>
  </si>
  <si>
    <r>
      <rPr>
        <u/>
        <sz val="11"/>
        <color rgb="FF1155CC"/>
        <rFont val="Calibri, sans-serif"/>
      </rPr>
      <t>710102502B2</t>
    </r>
  </si>
  <si>
    <r>
      <rPr>
        <u/>
        <sz val="11"/>
        <color rgb="FF1155CC"/>
        <rFont val="Calibri, sans-serif"/>
      </rPr>
      <t>710102502C1</t>
    </r>
  </si>
  <si>
    <r>
      <rPr>
        <u/>
        <sz val="11"/>
        <color rgb="FF1155CC"/>
        <rFont val="Calibri, sans-serif"/>
      </rPr>
      <t>710102502C3</t>
    </r>
  </si>
  <si>
    <r>
      <rPr>
        <u/>
        <sz val="11"/>
        <color rgb="FF1155CC"/>
        <rFont val="Calibri, sans-serif"/>
      </rPr>
      <t>710102503B2</t>
    </r>
  </si>
  <si>
    <r>
      <rPr>
        <u/>
        <sz val="11"/>
        <color rgb="FF1155CC"/>
        <rFont val="Calibri, sans-serif"/>
      </rPr>
      <t>710102503C1</t>
    </r>
  </si>
  <si>
    <r>
      <rPr>
        <u/>
        <sz val="11"/>
        <color rgb="FF1155CC"/>
        <rFont val="Calibri, sans-serif"/>
      </rPr>
      <t>710102503C3</t>
    </r>
  </si>
  <si>
    <r>
      <rPr>
        <u/>
        <sz val="11"/>
        <color rgb="FF1155CC"/>
        <rFont val="Calibri, sans-serif"/>
      </rPr>
      <t>710102601C3</t>
    </r>
  </si>
  <si>
    <r>
      <rPr>
        <u/>
        <sz val="11"/>
        <color rgb="FF1155CC"/>
        <rFont val="Calibri, sans-serif"/>
      </rPr>
      <t>710102602B1</t>
    </r>
  </si>
  <si>
    <r>
      <rPr>
        <u/>
        <sz val="11"/>
        <color rgb="FF1155CC"/>
        <rFont val="Calibri, sans-serif"/>
      </rPr>
      <t>710102603A3</t>
    </r>
  </si>
  <si>
    <r>
      <rPr>
        <u/>
        <sz val="11"/>
        <color rgb="FF1155CC"/>
        <rFont val="Calibri, sans-serif"/>
      </rPr>
      <t>710106003A2</t>
    </r>
  </si>
  <si>
    <r>
      <rPr>
        <u/>
        <sz val="11"/>
        <color rgb="FF1155CC"/>
        <rFont val="Calibri, sans-serif"/>
      </rPr>
      <t>710106005B3</t>
    </r>
  </si>
  <si>
    <r>
      <rPr>
        <u/>
        <sz val="11"/>
        <color rgb="FF1155CC"/>
        <rFont val="Calibri, sans-serif"/>
      </rPr>
      <t>710106006B1</t>
    </r>
  </si>
  <si>
    <r>
      <rPr>
        <u/>
        <sz val="11"/>
        <color rgb="FF1155CC"/>
        <rFont val="Calibri, sans-serif"/>
      </rPr>
      <t>710106013A1</t>
    </r>
  </si>
  <si>
    <r>
      <rPr>
        <u/>
        <sz val="11"/>
        <color rgb="FF1155CC"/>
        <rFont val="Calibri, sans-serif"/>
      </rPr>
      <t>710106013B1</t>
    </r>
  </si>
  <si>
    <r>
      <rPr>
        <u/>
        <sz val="11"/>
        <color rgb="FF1155CC"/>
        <rFont val="Calibri, sans-serif"/>
      </rPr>
      <t>710108201B2</t>
    </r>
  </si>
  <si>
    <t>1 - Ya, berhasil diubin</t>
  </si>
  <si>
    <r>
      <rPr>
        <u/>
        <sz val="11"/>
        <color rgb="FF1155CC"/>
        <rFont val="Calibri, sans-serif"/>
      </rPr>
      <t>710108202A3</t>
    </r>
  </si>
  <si>
    <r>
      <rPr>
        <u/>
        <sz val="11"/>
        <color rgb="FF1155CC"/>
        <rFont val="Calibri, sans-serif"/>
      </rPr>
      <t>710108302B1</t>
    </r>
  </si>
  <si>
    <r>
      <rPr>
        <u/>
        <sz val="11"/>
        <color rgb="FF1155CC"/>
        <rFont val="Calibri, sans-serif"/>
      </rPr>
      <t>710108303A1</t>
    </r>
  </si>
  <si>
    <r>
      <rPr>
        <u/>
        <sz val="11"/>
        <color rgb="FF1155CC"/>
        <rFont val="Calibri, sans-serif"/>
      </rPr>
      <t>710109008C3</t>
    </r>
  </si>
  <si>
    <r>
      <rPr>
        <u/>
        <sz val="11"/>
        <color rgb="FF1155CC"/>
        <rFont val="Calibri, sans-serif"/>
      </rPr>
      <t>710110001C1</t>
    </r>
  </si>
  <si>
    <r>
      <rPr>
        <u/>
        <sz val="11"/>
        <color rgb="FF1155CC"/>
        <rFont val="Calibri, sans-serif"/>
      </rPr>
      <t>710110008A1</t>
    </r>
  </si>
  <si>
    <r>
      <rPr>
        <u/>
        <sz val="11"/>
        <color rgb="FF1155CC"/>
        <rFont val="Calibri, sans-serif"/>
      </rPr>
      <t>710110102A2</t>
    </r>
  </si>
  <si>
    <r>
      <rPr>
        <u/>
        <sz val="11"/>
        <color rgb="FF1155CC"/>
        <rFont val="Calibri, sans-serif"/>
      </rPr>
      <t>710110106A2</t>
    </r>
  </si>
  <si>
    <r>
      <rPr>
        <u/>
        <sz val="11"/>
        <color rgb="FF1155CC"/>
        <rFont val="Calibri, sans-serif"/>
      </rPr>
      <t>710111001C1</t>
    </r>
  </si>
  <si>
    <r>
      <rPr>
        <u/>
        <sz val="11"/>
        <color rgb="FF1155CC"/>
        <rFont val="Calibri, sans-serif"/>
      </rPr>
      <t>710111002B3</t>
    </r>
  </si>
  <si>
    <r>
      <rPr>
        <u/>
        <sz val="11"/>
        <color rgb="FF1155CC"/>
        <rFont val="Calibri, sans-serif"/>
      </rPr>
      <t>710111005A3</t>
    </r>
  </si>
  <si>
    <r>
      <rPr>
        <u/>
        <sz val="11"/>
        <color rgb="FF1155CC"/>
        <rFont val="Calibri, sans-serif"/>
      </rPr>
      <t>710111005C1</t>
    </r>
  </si>
  <si>
    <r>
      <rPr>
        <u/>
        <sz val="11"/>
        <color rgb="FF1155CC"/>
        <rFont val="Calibri, sans-serif"/>
      </rPr>
      <t>710111006C1</t>
    </r>
  </si>
  <si>
    <r>
      <rPr>
        <u/>
        <sz val="11"/>
        <color rgb="FF1155CC"/>
        <rFont val="Calibri, sans-serif"/>
      </rPr>
      <t>710112005C1</t>
    </r>
  </si>
  <si>
    <r>
      <rPr>
        <u/>
        <sz val="11"/>
        <color rgb="FF1155CC"/>
        <rFont val="Calibri, sans-serif"/>
      </rPr>
      <t>711002101A1</t>
    </r>
  </si>
  <si>
    <r>
      <rPr>
        <u/>
        <sz val="11"/>
        <color rgb="FF1155CC"/>
        <rFont val="Calibri, sans-serif"/>
      </rPr>
      <t>711002101A2</t>
    </r>
  </si>
  <si>
    <r>
      <rPr>
        <u/>
        <sz val="11"/>
        <color rgb="FF1155CC"/>
        <rFont val="Calibri, sans-serif"/>
      </rPr>
      <t>711002101A3</t>
    </r>
  </si>
  <si>
    <r>
      <rPr>
        <u/>
        <sz val="11"/>
        <color rgb="FF1155CC"/>
        <rFont val="Calibri, sans-serif"/>
      </rPr>
      <t>711002101B1</t>
    </r>
  </si>
  <si>
    <r>
      <rPr>
        <u/>
        <sz val="11"/>
        <color rgb="FF1155CC"/>
        <rFont val="Calibri, sans-serif"/>
      </rPr>
      <t>711002107C3</t>
    </r>
  </si>
  <si>
    <t>Januari (Utama)</t>
  </si>
  <si>
    <t>Januari (Cadangan)</t>
  </si>
  <si>
    <t>Submit</t>
  </si>
  <si>
    <t>Target Total*</t>
  </si>
  <si>
    <r>
      <rPr>
        <u/>
        <sz val="11"/>
        <color rgb="FF1155CC"/>
        <rFont val="Calibri, sans-serif"/>
      </rPr>
      <t>710108201B2</t>
    </r>
  </si>
  <si>
    <r>
      <rPr>
        <u/>
        <sz val="11"/>
        <color rgb="FF1155CC"/>
        <rFont val="Calibri, sans-serif"/>
      </rPr>
      <t>710111006C1</t>
    </r>
  </si>
  <si>
    <r>
      <rPr>
        <u/>
        <sz val="11"/>
        <color rgb="FF1155CC"/>
        <rFont val="Calibri, sans-serif"/>
      </rPr>
      <t>710111005A3</t>
    </r>
  </si>
  <si>
    <r>
      <rPr>
        <u/>
        <sz val="11"/>
        <color rgb="FF1155CC"/>
        <rFont val="Calibri, sans-serif"/>
      </rPr>
      <t>710112005C1</t>
    </r>
  </si>
  <si>
    <r>
      <rPr>
        <u/>
        <sz val="11"/>
        <color rgb="FF1155CC"/>
        <rFont val="Calibri, sans-serif"/>
      </rPr>
      <t>710110106A2</t>
    </r>
  </si>
  <si>
    <r>
      <rPr>
        <u/>
        <sz val="11"/>
        <color rgb="FF1155CC"/>
        <rFont val="Calibri, sans-serif"/>
      </rPr>
      <t>710110102A2</t>
    </r>
  </si>
  <si>
    <r>
      <rPr>
        <u/>
        <sz val="11"/>
        <color rgb="FF1155CC"/>
        <rFont val="Calibri, sans-serif"/>
      </rPr>
      <t>710108303A1</t>
    </r>
  </si>
  <si>
    <r>
      <rPr>
        <u/>
        <sz val="11"/>
        <color rgb="FF1155CC"/>
        <rFont val="Calibri, sans-serif"/>
      </rPr>
      <t>710108302B1</t>
    </r>
  </si>
  <si>
    <r>
      <rPr>
        <u/>
        <sz val="11"/>
        <color rgb="FF1155CC"/>
        <rFont val="Calibri, sans-serif"/>
      </rPr>
      <t>710106013A1</t>
    </r>
  </si>
  <si>
    <r>
      <rPr>
        <u/>
        <sz val="11"/>
        <color rgb="FF1155CC"/>
        <rFont val="Calibri, sans-serif"/>
      </rPr>
      <t>710106013B1</t>
    </r>
  </si>
  <si>
    <r>
      <rPr>
        <u/>
        <sz val="11"/>
        <color rgb="FF1155CC"/>
        <rFont val="Calibri, sans-serif"/>
      </rPr>
      <t>710102503C3</t>
    </r>
  </si>
  <si>
    <r>
      <rPr>
        <u/>
        <sz val="11"/>
        <color rgb="FF1155CC"/>
        <rFont val="Calibri, sans-serif"/>
      </rPr>
      <t>710102503B2</t>
    </r>
  </si>
  <si>
    <t>*target sementara karena sampel Maret-April belum ada</t>
  </si>
  <si>
    <r>
      <rPr>
        <u/>
        <sz val="11"/>
        <color rgb="FF1155CC"/>
        <rFont val="Calibri, sans-serif"/>
      </rPr>
      <t>710102503C1</t>
    </r>
  </si>
  <si>
    <r>
      <rPr>
        <u/>
        <sz val="11"/>
        <color rgb="FF1155CC"/>
        <rFont val="Calibri, sans-serif"/>
      </rPr>
      <t>710102502C3</t>
    </r>
  </si>
  <si>
    <r>
      <rPr>
        <u/>
        <sz val="11"/>
        <color rgb="FF1155CC"/>
        <rFont val="Calibri, sans-serif"/>
      </rPr>
      <t>710102502A3</t>
    </r>
  </si>
  <si>
    <r>
      <rPr>
        <u/>
        <sz val="11"/>
        <color rgb="FF1155CC"/>
        <rFont val="Calibri, sans-serif"/>
      </rPr>
      <t>710102502C1</t>
    </r>
  </si>
  <si>
    <r>
      <rPr>
        <u/>
        <sz val="11"/>
        <color rgb="FF1155CC"/>
        <rFont val="Calibri, sans-serif"/>
      </rPr>
      <t>710102502B2</t>
    </r>
  </si>
  <si>
    <r>
      <rPr>
        <u/>
        <sz val="11"/>
        <color rgb="FF1155CC"/>
        <rFont val="Calibri, sans-serif"/>
      </rPr>
      <t>710102301B2</t>
    </r>
  </si>
  <si>
    <r>
      <rPr>
        <u/>
        <sz val="11"/>
        <color rgb="FF1155CC"/>
        <rFont val="Calibri, sans-serif"/>
      </rPr>
      <t>710102301C2</t>
    </r>
  </si>
  <si>
    <r>
      <rPr>
        <u/>
        <sz val="11"/>
        <color rgb="FF1155CC"/>
        <rFont val="Calibri, sans-serif"/>
      </rPr>
      <t>710102301A1</t>
    </r>
  </si>
  <si>
    <r>
      <rPr>
        <u/>
        <sz val="11"/>
        <color rgb="FF1155CC"/>
        <rFont val="Calibri, sans-serif"/>
      </rPr>
      <t>710102203B1</t>
    </r>
  </si>
  <si>
    <r>
      <rPr>
        <u/>
        <sz val="11"/>
        <color rgb="FF1155CC"/>
        <rFont val="Calibri, sans-serif"/>
      </rPr>
      <t>710102203C1</t>
    </r>
  </si>
  <si>
    <r>
      <rPr>
        <u/>
        <sz val="11"/>
        <color rgb="FF1155CC"/>
        <rFont val="Calibri, sans-serif"/>
      </rPr>
      <t>710102201C3</t>
    </r>
  </si>
  <si>
    <r>
      <rPr>
        <u/>
        <sz val="11"/>
        <color rgb="FF1155CC"/>
        <rFont val="Calibri, sans-serif"/>
      </rPr>
      <t>710102205B2</t>
    </r>
  </si>
  <si>
    <r>
      <rPr>
        <u/>
        <sz val="11"/>
        <color rgb="FF1155CC"/>
        <rFont val="Calibri, sans-serif"/>
      </rPr>
      <t>710102205A2</t>
    </r>
  </si>
  <si>
    <r>
      <rPr>
        <u/>
        <sz val="11"/>
        <color rgb="FF1155CC"/>
        <rFont val="Calibri, sans-serif"/>
      </rPr>
      <t>710111001C1</t>
    </r>
  </si>
  <si>
    <r>
      <rPr>
        <u/>
        <sz val="11"/>
        <color rgb="FF1155CC"/>
        <rFont val="Calibri, sans-serif"/>
      </rPr>
      <t>710111002B3</t>
    </r>
  </si>
  <si>
    <r>
      <rPr>
        <u/>
        <sz val="11"/>
        <color rgb="FF1155CC"/>
        <rFont val="Calibri, sans-serif"/>
      </rPr>
      <t>710111005C1</t>
    </r>
  </si>
  <si>
    <r>
      <rPr>
        <u/>
        <sz val="11"/>
        <color rgb="FF1155CC"/>
        <rFont val="Calibri, sans-serif"/>
      </rPr>
      <t>710110008A1</t>
    </r>
  </si>
  <si>
    <r>
      <rPr>
        <u/>
        <sz val="11"/>
        <color rgb="FF1155CC"/>
        <rFont val="Calibri, sans-serif"/>
      </rPr>
      <t>710110001C1</t>
    </r>
  </si>
  <si>
    <r>
      <rPr>
        <u/>
        <sz val="11"/>
        <color rgb="FF1155CC"/>
        <rFont val="Calibri, sans-serif"/>
      </rPr>
      <t>710109008C3</t>
    </r>
  </si>
  <si>
    <r>
      <rPr>
        <u/>
        <sz val="11"/>
        <color rgb="FF1155CC"/>
        <rFont val="Calibri, sans-serif"/>
      </rPr>
      <t>710108202A3</t>
    </r>
  </si>
  <si>
    <r>
      <rPr>
        <u/>
        <sz val="11"/>
        <color rgb="FF1155CC"/>
        <rFont val="Calibri, sans-serif"/>
      </rPr>
      <t>710106006B1</t>
    </r>
  </si>
  <si>
    <r>
      <rPr>
        <u/>
        <sz val="11"/>
        <color rgb="FF1155CC"/>
        <rFont val="Calibri, sans-serif"/>
      </rPr>
      <t>710106003A2</t>
    </r>
  </si>
  <si>
    <r>
      <rPr>
        <u/>
        <sz val="11"/>
        <color rgb="FF1155CC"/>
        <rFont val="Calibri, sans-serif"/>
      </rPr>
      <t>710106005B3</t>
    </r>
  </si>
  <si>
    <r>
      <rPr>
        <u/>
        <sz val="11"/>
        <color rgb="FF1155CC"/>
        <rFont val="Calibri, sans-serif"/>
      </rPr>
      <t>710102603A3</t>
    </r>
  </si>
  <si>
    <r>
      <rPr>
        <u/>
        <sz val="11"/>
        <color rgb="FF1155CC"/>
        <rFont val="Calibri, sans-serif"/>
      </rPr>
      <t>710102601C3</t>
    </r>
  </si>
  <si>
    <r>
      <rPr>
        <u/>
        <sz val="11"/>
        <color rgb="FF1155CC"/>
        <rFont val="Calibri, sans-serif"/>
      </rPr>
      <t>710102602B1</t>
    </r>
  </si>
  <si>
    <r>
      <rPr>
        <u/>
        <sz val="11"/>
        <color rgb="FF1155CC"/>
        <rFont val="Calibri, sans-serif"/>
      </rPr>
      <t>710102304A1</t>
    </r>
  </si>
  <si>
    <r>
      <rPr>
        <u/>
        <sz val="11"/>
        <color rgb="FF1155CC"/>
        <rFont val="Calibri, sans-serif"/>
      </rPr>
      <t>710102302C2</t>
    </r>
  </si>
  <si>
    <r>
      <rPr>
        <u/>
        <sz val="11"/>
        <color rgb="FF1155CC"/>
        <rFont val="Calibri, sans-serif"/>
      </rPr>
      <t>710102302A3</t>
    </r>
  </si>
  <si>
    <r>
      <rPr>
        <u/>
        <sz val="11"/>
        <color rgb="FF1155CC"/>
        <rFont val="Calibri, sans-serif"/>
      </rPr>
      <t>710102304B2</t>
    </r>
  </si>
  <si>
    <r>
      <rPr>
        <u/>
        <sz val="11"/>
        <color rgb="FF1155CC"/>
        <rFont val="Calibri, sans-serif"/>
      </rPr>
      <t>710102305B2</t>
    </r>
  </si>
  <si>
    <r>
      <rPr>
        <u/>
        <sz val="11"/>
        <color rgb="FF1155CC"/>
        <rFont val="Calibri, sans-serif"/>
      </rPr>
      <t>710102304C1</t>
    </r>
  </si>
  <si>
    <r>
      <rPr>
        <u/>
        <sz val="11"/>
        <color rgb="FF1155CC"/>
        <rFont val="Calibri, sans-serif"/>
      </rPr>
      <t>710102305B1</t>
    </r>
  </si>
  <si>
    <r>
      <rPr>
        <u/>
        <sz val="11"/>
        <color rgb="FF1155CC"/>
        <rFont val="Calibri, sans-serif"/>
      </rPr>
      <t>710102102C1</t>
    </r>
  </si>
  <si>
    <r>
      <rPr>
        <u/>
        <sz val="11"/>
        <color rgb="FF1155CC"/>
        <rFont val="Calibri, sans-serif"/>
      </rPr>
      <t>710102102C3</t>
    </r>
  </si>
  <si>
    <r>
      <rPr>
        <u/>
        <sz val="11"/>
        <color rgb="FF1155CC"/>
        <rFont val="Calibri, sans-serif"/>
      </rPr>
      <t>710102103C2</t>
    </r>
  </si>
  <si>
    <r>
      <rPr>
        <u/>
        <sz val="11"/>
        <color rgb="FF1155CC"/>
        <rFont val="Calibri, sans-serif"/>
      </rPr>
      <t>710102101C1</t>
    </r>
  </si>
  <si>
    <r>
      <rPr>
        <u/>
        <sz val="11"/>
        <color rgb="FF1155CC"/>
        <rFont val="Calibri, sans-serif"/>
      </rPr>
      <t>710102102A2</t>
    </r>
  </si>
  <si>
    <r>
      <rPr>
        <u/>
        <sz val="11"/>
        <color rgb="FF1155CC"/>
        <rFont val="Calibri, sans-serif"/>
      </rPr>
      <t>710102101A3</t>
    </r>
  </si>
  <si>
    <r>
      <rPr>
        <u/>
        <sz val="11"/>
        <color rgb="FF1155CC"/>
        <rFont val="Calibri, sans-serif"/>
      </rPr>
      <t>711002101A3</t>
    </r>
  </si>
  <si>
    <r>
      <rPr>
        <u/>
        <sz val="11"/>
        <color rgb="FF1155CC"/>
        <rFont val="Calibri, sans-serif"/>
      </rPr>
      <t>711002101B1</t>
    </r>
  </si>
  <si>
    <r>
      <rPr>
        <u/>
        <sz val="11"/>
        <color rgb="FF1155CC"/>
        <rFont val="Calibri, sans-serif"/>
      </rPr>
      <t>711002101A2</t>
    </r>
  </si>
  <si>
    <r>
      <rPr>
        <u/>
        <sz val="11"/>
        <color rgb="FF1155CC"/>
        <rFont val="Calibri, sans-serif"/>
      </rPr>
      <t>711002101A1</t>
    </r>
  </si>
  <si>
    <r>
      <rPr>
        <u/>
        <sz val="11"/>
        <color rgb="FF1155CC"/>
        <rFont val="Calibri, sans-serif"/>
      </rPr>
      <t>711002107C3</t>
    </r>
  </si>
  <si>
    <t>Ubinan Padi per 30 Januari 2025 pukul 09.30 WITA</t>
  </si>
  <si>
    <r>
      <rPr>
        <u/>
        <sz val="11"/>
        <color rgb="FF1155CC"/>
        <rFont val="Calibri, sans-serif"/>
      </rPr>
      <t>710102304C1</t>
    </r>
  </si>
  <si>
    <r>
      <rPr>
        <u/>
        <sz val="11"/>
        <color rgb="FF1155CC"/>
        <rFont val="Calibri, sans-serif"/>
      </rPr>
      <t>710108201B2</t>
    </r>
  </si>
  <si>
    <r>
      <rPr>
        <u/>
        <sz val="11"/>
        <color rgb="FF1155CC"/>
        <rFont val="Calibri, sans-serif"/>
      </rPr>
      <t>710111006C1</t>
    </r>
  </si>
  <si>
    <r>
      <rPr>
        <u/>
        <sz val="11"/>
        <color rgb="FF1155CC"/>
        <rFont val="Calibri, sans-serif"/>
      </rPr>
      <t>710111005A3</t>
    </r>
  </si>
  <si>
    <r>
      <rPr>
        <u/>
        <sz val="11"/>
        <color rgb="FF1155CC"/>
        <rFont val="Calibri, sans-serif"/>
      </rPr>
      <t>710112005C1</t>
    </r>
  </si>
  <si>
    <r>
      <rPr>
        <u/>
        <sz val="11"/>
        <color rgb="FF1155CC"/>
        <rFont val="Calibri, sans-serif"/>
      </rPr>
      <t>710110106A2</t>
    </r>
  </si>
  <si>
    <r>
      <rPr>
        <u/>
        <sz val="11"/>
        <color rgb="FF1155CC"/>
        <rFont val="Calibri, sans-serif"/>
      </rPr>
      <t>710110102A2</t>
    </r>
  </si>
  <si>
    <r>
      <rPr>
        <u/>
        <sz val="11"/>
        <color rgb="FF1155CC"/>
        <rFont val="Calibri, sans-serif"/>
      </rPr>
      <t>710108303A1</t>
    </r>
  </si>
  <si>
    <r>
      <rPr>
        <u/>
        <sz val="11"/>
        <color rgb="FF1155CC"/>
        <rFont val="Calibri, sans-serif"/>
      </rPr>
      <t>710108302B1</t>
    </r>
  </si>
  <si>
    <r>
      <rPr>
        <u/>
        <sz val="11"/>
        <color rgb="FF1155CC"/>
        <rFont val="Calibri, sans-serif"/>
      </rPr>
      <t>710106013A1</t>
    </r>
  </si>
  <si>
    <r>
      <rPr>
        <u/>
        <sz val="11"/>
        <color rgb="FF1155CC"/>
        <rFont val="Calibri, sans-serif"/>
      </rPr>
      <t>710106013B1</t>
    </r>
  </si>
  <si>
    <r>
      <rPr>
        <u/>
        <sz val="11"/>
        <color rgb="FF1155CC"/>
        <rFont val="Calibri, sans-serif"/>
      </rPr>
      <t>710102503C3</t>
    </r>
  </si>
  <si>
    <r>
      <rPr>
        <u/>
        <sz val="11"/>
        <color rgb="FF1155CC"/>
        <rFont val="Calibri, sans-serif"/>
      </rPr>
      <t>710102503B2</t>
    </r>
  </si>
  <si>
    <r>
      <rPr>
        <u/>
        <sz val="11"/>
        <color rgb="FF1155CC"/>
        <rFont val="Calibri, sans-serif"/>
      </rPr>
      <t>710102503C1</t>
    </r>
  </si>
  <si>
    <r>
      <rPr>
        <u/>
        <sz val="11"/>
        <color rgb="FF1155CC"/>
        <rFont val="Calibri, sans-serif"/>
      </rPr>
      <t>710102502C3</t>
    </r>
  </si>
  <si>
    <t>Ubinan Palawija per 30 Januari 2025 pukul 09.30 WITA</t>
  </si>
  <si>
    <r>
      <rPr>
        <u/>
        <sz val="11"/>
        <color rgb="FF1155CC"/>
        <rFont val="Calibri, sans-serif"/>
      </rPr>
      <t>710102502A3</t>
    </r>
  </si>
  <si>
    <r>
      <rPr>
        <u/>
        <sz val="11"/>
        <color rgb="FF1155CC"/>
        <rFont val="Calibri, sans-serif"/>
      </rPr>
      <t>710102502C1</t>
    </r>
  </si>
  <si>
    <r>
      <rPr>
        <u/>
        <sz val="11"/>
        <color rgb="FF1155CC"/>
        <rFont val="Calibri, sans-serif"/>
      </rPr>
      <t>710102502B2</t>
    </r>
  </si>
  <si>
    <r>
      <rPr>
        <u/>
        <sz val="11"/>
        <color rgb="FF1155CC"/>
        <rFont val="Calibri, sans-serif"/>
      </rPr>
      <t>710102301B2</t>
    </r>
  </si>
  <si>
    <r>
      <rPr>
        <u/>
        <sz val="11"/>
        <color rgb="FF1155CC"/>
        <rFont val="Calibri, sans-serif"/>
      </rPr>
      <t>710102301C2</t>
    </r>
  </si>
  <si>
    <r>
      <rPr>
        <u/>
        <sz val="11"/>
        <color rgb="FF1155CC"/>
        <rFont val="Calibri, sans-serif"/>
      </rPr>
      <t>710102301A1</t>
    </r>
  </si>
  <si>
    <r>
      <rPr>
        <u/>
        <sz val="11"/>
        <color rgb="FF1155CC"/>
        <rFont val="Calibri, sans-serif"/>
      </rPr>
      <t>710102203B1</t>
    </r>
  </si>
  <si>
    <r>
      <rPr>
        <u/>
        <sz val="11"/>
        <color rgb="FF1155CC"/>
        <rFont val="Calibri, sans-serif"/>
      </rPr>
      <t>710102203C1</t>
    </r>
  </si>
  <si>
    <r>
      <rPr>
        <u/>
        <sz val="11"/>
        <color rgb="FF1155CC"/>
        <rFont val="Calibri, sans-serif"/>
      </rPr>
      <t>710102201C3</t>
    </r>
  </si>
  <si>
    <r>
      <rPr>
        <u/>
        <sz val="11"/>
        <color rgb="FF1155CC"/>
        <rFont val="Calibri, sans-serif"/>
      </rPr>
      <t>710102205B2</t>
    </r>
  </si>
  <si>
    <r>
      <rPr>
        <u/>
        <sz val="11"/>
        <color rgb="FF1155CC"/>
        <rFont val="Calibri, sans-serif"/>
      </rPr>
      <t>710102205A2</t>
    </r>
  </si>
  <si>
    <r>
      <rPr>
        <u/>
        <sz val="11"/>
        <color rgb="FF1155CC"/>
        <rFont val="Calibri, sans-serif"/>
      </rPr>
      <t>710111001C1</t>
    </r>
  </si>
  <si>
    <r>
      <rPr>
        <u/>
        <sz val="11"/>
        <color rgb="FF1155CC"/>
        <rFont val="Calibri, sans-serif"/>
      </rPr>
      <t>710111002B3</t>
    </r>
  </si>
  <si>
    <r>
      <rPr>
        <u/>
        <sz val="11"/>
        <color rgb="FF1155CC"/>
        <rFont val="Calibri, sans-serif"/>
      </rPr>
      <t>710111005C1</t>
    </r>
  </si>
  <si>
    <r>
      <rPr>
        <u/>
        <sz val="11"/>
        <color rgb="FF1155CC"/>
        <rFont val="Calibri, sans-serif"/>
      </rPr>
      <t>710110008A1</t>
    </r>
  </si>
  <si>
    <r>
      <rPr>
        <u/>
        <sz val="11"/>
        <color rgb="FF1155CC"/>
        <rFont val="Calibri, sans-serif"/>
      </rPr>
      <t>710110001C1</t>
    </r>
  </si>
  <si>
    <r>
      <rPr>
        <u/>
        <sz val="11"/>
        <color rgb="FF1155CC"/>
        <rFont val="Calibri, sans-serif"/>
      </rPr>
      <t>710109008C3</t>
    </r>
  </si>
  <si>
    <r>
      <rPr>
        <u/>
        <sz val="11"/>
        <color rgb="FF1155CC"/>
        <rFont val="Calibri, sans-serif"/>
      </rPr>
      <t>710108202A3</t>
    </r>
  </si>
  <si>
    <r>
      <rPr>
        <u/>
        <sz val="11"/>
        <color rgb="FF1155CC"/>
        <rFont val="Calibri, sans-serif"/>
      </rPr>
      <t>710106006B1</t>
    </r>
  </si>
  <si>
    <r>
      <rPr>
        <u/>
        <sz val="11"/>
        <color rgb="FF1155CC"/>
        <rFont val="Calibri, sans-serif"/>
      </rPr>
      <t>710106003A2</t>
    </r>
  </si>
  <si>
    <r>
      <rPr>
        <u/>
        <sz val="11"/>
        <color rgb="FF1155CC"/>
        <rFont val="Calibri, sans-serif"/>
      </rPr>
      <t>710106005B3</t>
    </r>
  </si>
  <si>
    <r>
      <rPr>
        <u/>
        <sz val="11"/>
        <color rgb="FF1155CC"/>
        <rFont val="Calibri, sans-serif"/>
      </rPr>
      <t>710102603A3</t>
    </r>
  </si>
  <si>
    <r>
      <rPr>
        <u/>
        <sz val="11"/>
        <color rgb="FF1155CC"/>
        <rFont val="Calibri, sans-serif"/>
      </rPr>
      <t>710102601C3</t>
    </r>
  </si>
  <si>
    <r>
      <rPr>
        <u/>
        <sz val="11"/>
        <color rgb="FF1155CC"/>
        <rFont val="Calibri, sans-serif"/>
      </rPr>
      <t>710102602B1</t>
    </r>
  </si>
  <si>
    <r>
      <rPr>
        <u/>
        <sz val="11"/>
        <color rgb="FF1155CC"/>
        <rFont val="Calibri, sans-serif"/>
      </rPr>
      <t>710102304A1</t>
    </r>
  </si>
  <si>
    <r>
      <rPr>
        <u/>
        <sz val="11"/>
        <color rgb="FF1155CC"/>
        <rFont val="Calibri, sans-serif"/>
      </rPr>
      <t>710102302C2</t>
    </r>
  </si>
  <si>
    <r>
      <rPr>
        <u/>
        <sz val="11"/>
        <color rgb="FF1155CC"/>
        <rFont val="Calibri, sans-serif"/>
      </rPr>
      <t>710102302A3</t>
    </r>
  </si>
  <si>
    <r>
      <rPr>
        <u/>
        <sz val="11"/>
        <color rgb="FF1155CC"/>
        <rFont val="Calibri, sans-serif"/>
      </rPr>
      <t>710102304B2</t>
    </r>
  </si>
  <si>
    <r>
      <rPr>
        <u/>
        <sz val="11"/>
        <color rgb="FF1155CC"/>
        <rFont val="Calibri, sans-serif"/>
      </rPr>
      <t>710102305B2</t>
    </r>
  </si>
  <si>
    <r>
      <rPr>
        <u/>
        <sz val="11"/>
        <color rgb="FF1155CC"/>
        <rFont val="Calibri, sans-serif"/>
      </rPr>
      <t>710102305B1</t>
    </r>
  </si>
  <si>
    <r>
      <rPr>
        <u/>
        <sz val="11"/>
        <color rgb="FF1155CC"/>
        <rFont val="Calibri, sans-serif"/>
      </rPr>
      <t>710102102C1</t>
    </r>
  </si>
  <si>
    <r>
      <rPr>
        <u/>
        <sz val="11"/>
        <color rgb="FF1155CC"/>
        <rFont val="Calibri, sans-serif"/>
      </rPr>
      <t>710102102C3</t>
    </r>
  </si>
  <si>
    <r>
      <rPr>
        <u/>
        <sz val="11"/>
        <color rgb="FF1155CC"/>
        <rFont val="Calibri, sans-serif"/>
      </rPr>
      <t>710102103C2</t>
    </r>
  </si>
  <si>
    <r>
      <rPr>
        <u/>
        <sz val="11"/>
        <color rgb="FF1155CC"/>
        <rFont val="Calibri, sans-serif"/>
      </rPr>
      <t>710102102A2</t>
    </r>
  </si>
  <si>
    <r>
      <rPr>
        <u/>
        <sz val="11"/>
        <color rgb="FF1155CC"/>
        <rFont val="Calibri, sans-serif"/>
      </rPr>
      <t>710102101C1</t>
    </r>
  </si>
  <si>
    <r>
      <rPr>
        <u/>
        <sz val="11"/>
        <color rgb="FF1155CC"/>
        <rFont val="Calibri, sans-serif"/>
      </rPr>
      <t>710102101A3</t>
    </r>
  </si>
  <si>
    <r>
      <rPr>
        <u/>
        <sz val="11"/>
        <color rgb="FF1155CC"/>
        <rFont val="Calibri, sans-serif"/>
      </rPr>
      <t>711002101A3</t>
    </r>
  </si>
  <si>
    <r>
      <rPr>
        <u/>
        <sz val="11"/>
        <color rgb="FF1155CC"/>
        <rFont val="Calibri, sans-serif"/>
      </rPr>
      <t>711002101B1</t>
    </r>
  </si>
  <si>
    <r>
      <rPr>
        <u/>
        <sz val="11"/>
        <color rgb="FF1155CC"/>
        <rFont val="Calibri, sans-serif"/>
      </rPr>
      <t>711002101A2</t>
    </r>
  </si>
  <si>
    <r>
      <rPr>
        <u/>
        <sz val="11"/>
        <color rgb="FF1155CC"/>
        <rFont val="Calibri, sans-serif"/>
      </rPr>
      <t>711002101A1</t>
    </r>
  </si>
  <si>
    <r>
      <rPr>
        <u/>
        <sz val="11"/>
        <color rgb="FF1155CC"/>
        <rFont val="Calibri, sans-serif"/>
      </rPr>
      <t>711002107C3</t>
    </r>
  </si>
  <si>
    <t>Nama PCL</t>
  </si>
  <si>
    <t>Asal Kabupaten</t>
  </si>
  <si>
    <t>Tugas</t>
  </si>
  <si>
    <t>Kelas</t>
  </si>
  <si>
    <t>Rate Translok</t>
  </si>
  <si>
    <t>Nama Petugas</t>
  </si>
  <si>
    <t>KSA Padi (segmen)</t>
  </si>
  <si>
    <t>KSA Jagung (segmen)</t>
  </si>
  <si>
    <t>Pemutakhiran Ubinan Palawija (BS)</t>
  </si>
  <si>
    <t>Petugas Ubinan</t>
  </si>
  <si>
    <t>A</t>
  </si>
  <si>
    <t>-</t>
  </si>
  <si>
    <t>Petugas KSA dan Ubinan</t>
  </si>
  <si>
    <t>B</t>
  </si>
  <si>
    <t>Panitia</t>
  </si>
  <si>
    <t>Petugas Pemeriksa Lapangan</t>
  </si>
  <si>
    <t>KSA Padi per 23 Desember 2024 pukul 19:45 WITA</t>
  </si>
  <si>
    <t>Linda Lumingkewas</t>
  </si>
  <si>
    <t>KSA Jagung  per 23 Desember 2024 pukul 19:45 WITA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</si>
</sst>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2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&quot;Aptos Narrow&quot;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&quot;Arial Unicode MS&quot;"/>
    </font>
    <font>
      <u/>
      <sz val="11"/>
      <color rgb="FF0000FF"/>
      <name val="Calibri"/>
      <family val="2"/>
    </font>
    <font>
      <i/>
      <sz val="9"/>
      <color rgb="FF000000"/>
      <name val="Calibri"/>
      <family val="2"/>
    </font>
    <font>
      <sz val="12"/>
      <color rgb="FF000000"/>
      <name val="&quot;Aptos Narrow&quot;"/>
    </font>
    <font>
      <u/>
      <sz val="12"/>
      <color rgb="FF467886"/>
      <name val="&quot;Aptos Narrow&quot;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0"/>
      <name val="Arial"/>
      <family val="2"/>
    </font>
    <font>
      <u/>
      <sz val="11"/>
      <color rgb="FF1155CC"/>
      <name val="Calibri, sans-serif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quotePrefix="1" applyFont="1"/>
    <xf numFmtId="49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2" borderId="0" xfId="0" applyFont="1" applyFill="1"/>
    <xf numFmtId="0" fontId="11" fillId="0" borderId="0" xfId="0" applyFont="1"/>
    <xf numFmtId="0" fontId="1" fillId="3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1" fillId="6" borderId="1" xfId="0" applyFont="1" applyFill="1" applyBorder="1"/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7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0" applyNumberFormat="1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7" fillId="0" borderId="0" xfId="0" applyFont="1"/>
    <xf numFmtId="49" fontId="18" fillId="0" borderId="0" xfId="0" applyNumberFormat="1" applyFont="1"/>
    <xf numFmtId="0" fontId="19" fillId="0" borderId="0" xfId="0" applyFont="1"/>
    <xf numFmtId="0" fontId="1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4" fillId="0" borderId="0" xfId="0" applyFont="1"/>
    <xf numFmtId="0" fontId="1" fillId="7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21" fillId="0" borderId="6" xfId="0" applyFont="1" applyBorder="1"/>
    <xf numFmtId="0" fontId="2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63" Type="http://schemas.openxmlformats.org/officeDocument/2006/relationships/hyperlink" Target="about:blank" TargetMode="External"/><Relationship Id="rId159" Type="http://schemas.openxmlformats.org/officeDocument/2006/relationships/hyperlink" Target="about:blank" TargetMode="External"/><Relationship Id="rId170" Type="http://schemas.openxmlformats.org/officeDocument/2006/relationships/hyperlink" Target="about:blank" TargetMode="External"/><Relationship Id="rId226" Type="http://schemas.openxmlformats.org/officeDocument/2006/relationships/hyperlink" Target="about:blank" TargetMode="External"/><Relationship Id="rId107" Type="http://schemas.openxmlformats.org/officeDocument/2006/relationships/hyperlink" Target="about:blank" TargetMode="External"/><Relationship Id="rId268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74" Type="http://schemas.openxmlformats.org/officeDocument/2006/relationships/hyperlink" Target="about:blank" TargetMode="External"/><Relationship Id="rId128" Type="http://schemas.openxmlformats.org/officeDocument/2006/relationships/hyperlink" Target="about:blank" TargetMode="External"/><Relationship Id="rId149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95" Type="http://schemas.openxmlformats.org/officeDocument/2006/relationships/hyperlink" Target="about:blank" TargetMode="External"/><Relationship Id="rId160" Type="http://schemas.openxmlformats.org/officeDocument/2006/relationships/hyperlink" Target="about:blank" TargetMode="External"/><Relationship Id="rId181" Type="http://schemas.openxmlformats.org/officeDocument/2006/relationships/hyperlink" Target="about:blank" TargetMode="External"/><Relationship Id="rId216" Type="http://schemas.openxmlformats.org/officeDocument/2006/relationships/hyperlink" Target="about:blank" TargetMode="External"/><Relationship Id="rId237" Type="http://schemas.openxmlformats.org/officeDocument/2006/relationships/hyperlink" Target="about:blank" TargetMode="External"/><Relationship Id="rId258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64" Type="http://schemas.openxmlformats.org/officeDocument/2006/relationships/hyperlink" Target="about:blank" TargetMode="External"/><Relationship Id="rId118" Type="http://schemas.openxmlformats.org/officeDocument/2006/relationships/hyperlink" Target="about:blank" TargetMode="External"/><Relationship Id="rId139" Type="http://schemas.openxmlformats.org/officeDocument/2006/relationships/hyperlink" Target="about:blank" TargetMode="External"/><Relationship Id="rId85" Type="http://schemas.openxmlformats.org/officeDocument/2006/relationships/hyperlink" Target="about:blank" TargetMode="External"/><Relationship Id="rId150" Type="http://schemas.openxmlformats.org/officeDocument/2006/relationships/hyperlink" Target="about:blank" TargetMode="External"/><Relationship Id="rId171" Type="http://schemas.openxmlformats.org/officeDocument/2006/relationships/hyperlink" Target="about:blank" TargetMode="External"/><Relationship Id="rId192" Type="http://schemas.openxmlformats.org/officeDocument/2006/relationships/hyperlink" Target="about:blank" TargetMode="External"/><Relationship Id="rId206" Type="http://schemas.openxmlformats.org/officeDocument/2006/relationships/hyperlink" Target="about:blank" TargetMode="External"/><Relationship Id="rId227" Type="http://schemas.openxmlformats.org/officeDocument/2006/relationships/hyperlink" Target="about:blank" TargetMode="External"/><Relationship Id="rId248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108" Type="http://schemas.openxmlformats.org/officeDocument/2006/relationships/hyperlink" Target="about:blank" TargetMode="External"/><Relationship Id="rId129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75" Type="http://schemas.openxmlformats.org/officeDocument/2006/relationships/hyperlink" Target="about:blank" TargetMode="External"/><Relationship Id="rId96" Type="http://schemas.openxmlformats.org/officeDocument/2006/relationships/hyperlink" Target="about:blank" TargetMode="External"/><Relationship Id="rId140" Type="http://schemas.openxmlformats.org/officeDocument/2006/relationships/hyperlink" Target="about:blank" TargetMode="External"/><Relationship Id="rId161" Type="http://schemas.openxmlformats.org/officeDocument/2006/relationships/hyperlink" Target="about:blank" TargetMode="External"/><Relationship Id="rId182" Type="http://schemas.openxmlformats.org/officeDocument/2006/relationships/hyperlink" Target="about:blank" TargetMode="External"/><Relationship Id="rId217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238" Type="http://schemas.openxmlformats.org/officeDocument/2006/relationships/hyperlink" Target="about:blank" TargetMode="External"/><Relationship Id="rId259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119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65" Type="http://schemas.openxmlformats.org/officeDocument/2006/relationships/hyperlink" Target="about:blank" TargetMode="External"/><Relationship Id="rId86" Type="http://schemas.openxmlformats.org/officeDocument/2006/relationships/hyperlink" Target="about:blank" TargetMode="External"/><Relationship Id="rId130" Type="http://schemas.openxmlformats.org/officeDocument/2006/relationships/hyperlink" Target="about:blank" TargetMode="External"/><Relationship Id="rId151" Type="http://schemas.openxmlformats.org/officeDocument/2006/relationships/hyperlink" Target="about:blank" TargetMode="External"/><Relationship Id="rId172" Type="http://schemas.openxmlformats.org/officeDocument/2006/relationships/hyperlink" Target="about:blank" TargetMode="External"/><Relationship Id="rId193" Type="http://schemas.openxmlformats.org/officeDocument/2006/relationships/hyperlink" Target="about:blank" TargetMode="External"/><Relationship Id="rId207" Type="http://schemas.openxmlformats.org/officeDocument/2006/relationships/hyperlink" Target="about:blank" TargetMode="External"/><Relationship Id="rId228" Type="http://schemas.openxmlformats.org/officeDocument/2006/relationships/hyperlink" Target="about:blank" TargetMode="External"/><Relationship Id="rId24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09" Type="http://schemas.openxmlformats.org/officeDocument/2006/relationships/hyperlink" Target="about:blank" TargetMode="External"/><Relationship Id="rId260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6" Type="http://schemas.openxmlformats.org/officeDocument/2006/relationships/hyperlink" Target="about:blank" TargetMode="External"/><Relationship Id="rId97" Type="http://schemas.openxmlformats.org/officeDocument/2006/relationships/hyperlink" Target="about:blank" TargetMode="External"/><Relationship Id="rId120" Type="http://schemas.openxmlformats.org/officeDocument/2006/relationships/hyperlink" Target="about:blank" TargetMode="External"/><Relationship Id="rId141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62" Type="http://schemas.openxmlformats.org/officeDocument/2006/relationships/hyperlink" Target="about:blank" TargetMode="External"/><Relationship Id="rId183" Type="http://schemas.openxmlformats.org/officeDocument/2006/relationships/hyperlink" Target="about:blank" TargetMode="External"/><Relationship Id="rId218" Type="http://schemas.openxmlformats.org/officeDocument/2006/relationships/hyperlink" Target="about:blank" TargetMode="External"/><Relationship Id="rId239" Type="http://schemas.openxmlformats.org/officeDocument/2006/relationships/hyperlink" Target="about:blank" TargetMode="External"/><Relationship Id="rId250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66" Type="http://schemas.openxmlformats.org/officeDocument/2006/relationships/hyperlink" Target="about:blank" TargetMode="External"/><Relationship Id="rId87" Type="http://schemas.openxmlformats.org/officeDocument/2006/relationships/hyperlink" Target="about:blank" TargetMode="External"/><Relationship Id="rId110" Type="http://schemas.openxmlformats.org/officeDocument/2006/relationships/hyperlink" Target="about:blank" TargetMode="External"/><Relationship Id="rId131" Type="http://schemas.openxmlformats.org/officeDocument/2006/relationships/hyperlink" Target="about:blank" TargetMode="External"/><Relationship Id="rId152" Type="http://schemas.openxmlformats.org/officeDocument/2006/relationships/hyperlink" Target="about:blank" TargetMode="External"/><Relationship Id="rId173" Type="http://schemas.openxmlformats.org/officeDocument/2006/relationships/hyperlink" Target="about:blank" TargetMode="External"/><Relationship Id="rId194" Type="http://schemas.openxmlformats.org/officeDocument/2006/relationships/hyperlink" Target="about:blank" TargetMode="External"/><Relationship Id="rId208" Type="http://schemas.openxmlformats.org/officeDocument/2006/relationships/hyperlink" Target="about:blank" TargetMode="External"/><Relationship Id="rId229" Type="http://schemas.openxmlformats.org/officeDocument/2006/relationships/hyperlink" Target="about:blank" TargetMode="External"/><Relationship Id="rId240" Type="http://schemas.openxmlformats.org/officeDocument/2006/relationships/hyperlink" Target="about:blank" TargetMode="External"/><Relationship Id="rId261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77" Type="http://schemas.openxmlformats.org/officeDocument/2006/relationships/hyperlink" Target="about:blank" TargetMode="External"/><Relationship Id="rId100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98" Type="http://schemas.openxmlformats.org/officeDocument/2006/relationships/hyperlink" Target="about:blank" TargetMode="External"/><Relationship Id="rId121" Type="http://schemas.openxmlformats.org/officeDocument/2006/relationships/hyperlink" Target="about:blank" TargetMode="External"/><Relationship Id="rId142" Type="http://schemas.openxmlformats.org/officeDocument/2006/relationships/hyperlink" Target="about:blank" TargetMode="External"/><Relationship Id="rId163" Type="http://schemas.openxmlformats.org/officeDocument/2006/relationships/hyperlink" Target="about:blank" TargetMode="External"/><Relationship Id="rId184" Type="http://schemas.openxmlformats.org/officeDocument/2006/relationships/hyperlink" Target="about:blank" TargetMode="External"/><Relationship Id="rId219" Type="http://schemas.openxmlformats.org/officeDocument/2006/relationships/hyperlink" Target="about:blank" TargetMode="External"/><Relationship Id="rId230" Type="http://schemas.openxmlformats.org/officeDocument/2006/relationships/hyperlink" Target="about:blank" TargetMode="External"/><Relationship Id="rId251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67" Type="http://schemas.openxmlformats.org/officeDocument/2006/relationships/hyperlink" Target="about:blank" TargetMode="External"/><Relationship Id="rId88" Type="http://schemas.openxmlformats.org/officeDocument/2006/relationships/hyperlink" Target="about:blank" TargetMode="External"/><Relationship Id="rId111" Type="http://schemas.openxmlformats.org/officeDocument/2006/relationships/hyperlink" Target="about:blank" TargetMode="External"/><Relationship Id="rId132" Type="http://schemas.openxmlformats.org/officeDocument/2006/relationships/hyperlink" Target="about:blank" TargetMode="External"/><Relationship Id="rId153" Type="http://schemas.openxmlformats.org/officeDocument/2006/relationships/hyperlink" Target="about:blank" TargetMode="External"/><Relationship Id="rId174" Type="http://schemas.openxmlformats.org/officeDocument/2006/relationships/hyperlink" Target="about:blank" TargetMode="External"/><Relationship Id="rId195" Type="http://schemas.openxmlformats.org/officeDocument/2006/relationships/hyperlink" Target="about:blank" TargetMode="External"/><Relationship Id="rId209" Type="http://schemas.openxmlformats.org/officeDocument/2006/relationships/hyperlink" Target="about:blank" TargetMode="External"/><Relationship Id="rId220" Type="http://schemas.openxmlformats.org/officeDocument/2006/relationships/hyperlink" Target="about:blank" TargetMode="External"/><Relationship Id="rId241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57" Type="http://schemas.openxmlformats.org/officeDocument/2006/relationships/hyperlink" Target="about:blank" TargetMode="External"/><Relationship Id="rId262" Type="http://schemas.openxmlformats.org/officeDocument/2006/relationships/hyperlink" Target="about:blank" TargetMode="External"/><Relationship Id="rId78" Type="http://schemas.openxmlformats.org/officeDocument/2006/relationships/hyperlink" Target="about:blank" TargetMode="External"/><Relationship Id="rId99" Type="http://schemas.openxmlformats.org/officeDocument/2006/relationships/hyperlink" Target="about:blank" TargetMode="External"/><Relationship Id="rId101" Type="http://schemas.openxmlformats.org/officeDocument/2006/relationships/hyperlink" Target="about:blank" TargetMode="External"/><Relationship Id="rId122" Type="http://schemas.openxmlformats.org/officeDocument/2006/relationships/hyperlink" Target="about:blank" TargetMode="External"/><Relationship Id="rId143" Type="http://schemas.openxmlformats.org/officeDocument/2006/relationships/hyperlink" Target="about:blank" TargetMode="External"/><Relationship Id="rId164" Type="http://schemas.openxmlformats.org/officeDocument/2006/relationships/hyperlink" Target="about:blank" TargetMode="External"/><Relationship Id="rId185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210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231" Type="http://schemas.openxmlformats.org/officeDocument/2006/relationships/hyperlink" Target="about:blank" TargetMode="External"/><Relationship Id="rId25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68" Type="http://schemas.openxmlformats.org/officeDocument/2006/relationships/hyperlink" Target="about:blank" TargetMode="External"/><Relationship Id="rId89" Type="http://schemas.openxmlformats.org/officeDocument/2006/relationships/hyperlink" Target="about:blank" TargetMode="External"/><Relationship Id="rId112" Type="http://schemas.openxmlformats.org/officeDocument/2006/relationships/hyperlink" Target="about:blank" TargetMode="External"/><Relationship Id="rId133" Type="http://schemas.openxmlformats.org/officeDocument/2006/relationships/hyperlink" Target="about:blank" TargetMode="External"/><Relationship Id="rId154" Type="http://schemas.openxmlformats.org/officeDocument/2006/relationships/hyperlink" Target="about:blank" TargetMode="External"/><Relationship Id="rId175" Type="http://schemas.openxmlformats.org/officeDocument/2006/relationships/hyperlink" Target="about:blank" TargetMode="External"/><Relationship Id="rId196" Type="http://schemas.openxmlformats.org/officeDocument/2006/relationships/hyperlink" Target="about:blank" TargetMode="External"/><Relationship Id="rId200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21" Type="http://schemas.openxmlformats.org/officeDocument/2006/relationships/hyperlink" Target="about:blank" TargetMode="External"/><Relationship Id="rId242" Type="http://schemas.openxmlformats.org/officeDocument/2006/relationships/hyperlink" Target="about:blank" TargetMode="External"/><Relationship Id="rId263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58" Type="http://schemas.openxmlformats.org/officeDocument/2006/relationships/hyperlink" Target="about:blank" TargetMode="External"/><Relationship Id="rId79" Type="http://schemas.openxmlformats.org/officeDocument/2006/relationships/hyperlink" Target="about:blank" TargetMode="External"/><Relationship Id="rId102" Type="http://schemas.openxmlformats.org/officeDocument/2006/relationships/hyperlink" Target="about:blank" TargetMode="External"/><Relationship Id="rId123" Type="http://schemas.openxmlformats.org/officeDocument/2006/relationships/hyperlink" Target="about:blank" TargetMode="External"/><Relationship Id="rId144" Type="http://schemas.openxmlformats.org/officeDocument/2006/relationships/hyperlink" Target="about:blank" TargetMode="External"/><Relationship Id="rId90" Type="http://schemas.openxmlformats.org/officeDocument/2006/relationships/hyperlink" Target="about:blank" TargetMode="External"/><Relationship Id="rId165" Type="http://schemas.openxmlformats.org/officeDocument/2006/relationships/hyperlink" Target="about:blank" TargetMode="External"/><Relationship Id="rId186" Type="http://schemas.openxmlformats.org/officeDocument/2006/relationships/hyperlink" Target="about:blank" TargetMode="External"/><Relationship Id="rId211" Type="http://schemas.openxmlformats.org/officeDocument/2006/relationships/hyperlink" Target="about:blank" TargetMode="External"/><Relationship Id="rId232" Type="http://schemas.openxmlformats.org/officeDocument/2006/relationships/hyperlink" Target="about:blank" TargetMode="External"/><Relationship Id="rId253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69" Type="http://schemas.openxmlformats.org/officeDocument/2006/relationships/hyperlink" Target="about:blank" TargetMode="External"/><Relationship Id="rId113" Type="http://schemas.openxmlformats.org/officeDocument/2006/relationships/hyperlink" Target="about:blank" TargetMode="External"/><Relationship Id="rId134" Type="http://schemas.openxmlformats.org/officeDocument/2006/relationships/hyperlink" Target="about:blank" TargetMode="External"/><Relationship Id="rId80" Type="http://schemas.openxmlformats.org/officeDocument/2006/relationships/hyperlink" Target="about:blank" TargetMode="External"/><Relationship Id="rId155" Type="http://schemas.openxmlformats.org/officeDocument/2006/relationships/hyperlink" Target="about:blank" TargetMode="External"/><Relationship Id="rId176" Type="http://schemas.openxmlformats.org/officeDocument/2006/relationships/hyperlink" Target="about:blank" TargetMode="External"/><Relationship Id="rId197" Type="http://schemas.openxmlformats.org/officeDocument/2006/relationships/hyperlink" Target="about:blank" TargetMode="External"/><Relationship Id="rId201" Type="http://schemas.openxmlformats.org/officeDocument/2006/relationships/hyperlink" Target="about:blank" TargetMode="External"/><Relationship Id="rId222" Type="http://schemas.openxmlformats.org/officeDocument/2006/relationships/hyperlink" Target="about:blank" TargetMode="External"/><Relationship Id="rId243" Type="http://schemas.openxmlformats.org/officeDocument/2006/relationships/hyperlink" Target="about:blank" TargetMode="External"/><Relationship Id="rId264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59" Type="http://schemas.openxmlformats.org/officeDocument/2006/relationships/hyperlink" Target="about:blank" TargetMode="External"/><Relationship Id="rId103" Type="http://schemas.openxmlformats.org/officeDocument/2006/relationships/hyperlink" Target="about:blank" TargetMode="External"/><Relationship Id="rId124" Type="http://schemas.openxmlformats.org/officeDocument/2006/relationships/hyperlink" Target="about:blank" TargetMode="External"/><Relationship Id="rId70" Type="http://schemas.openxmlformats.org/officeDocument/2006/relationships/hyperlink" Target="about:blank" TargetMode="External"/><Relationship Id="rId91" Type="http://schemas.openxmlformats.org/officeDocument/2006/relationships/hyperlink" Target="about:blank" TargetMode="External"/><Relationship Id="rId145" Type="http://schemas.openxmlformats.org/officeDocument/2006/relationships/hyperlink" Target="about:blank" TargetMode="External"/><Relationship Id="rId166" Type="http://schemas.openxmlformats.org/officeDocument/2006/relationships/hyperlink" Target="about:blank" TargetMode="External"/><Relationship Id="rId187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212" Type="http://schemas.openxmlformats.org/officeDocument/2006/relationships/hyperlink" Target="about:blank" TargetMode="External"/><Relationship Id="rId233" Type="http://schemas.openxmlformats.org/officeDocument/2006/relationships/hyperlink" Target="about:blank" TargetMode="External"/><Relationship Id="rId254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Relationship Id="rId114" Type="http://schemas.openxmlformats.org/officeDocument/2006/relationships/hyperlink" Target="about:blank" TargetMode="External"/><Relationship Id="rId60" Type="http://schemas.openxmlformats.org/officeDocument/2006/relationships/hyperlink" Target="about:blank" TargetMode="External"/><Relationship Id="rId81" Type="http://schemas.openxmlformats.org/officeDocument/2006/relationships/hyperlink" Target="about:blank" TargetMode="External"/><Relationship Id="rId135" Type="http://schemas.openxmlformats.org/officeDocument/2006/relationships/hyperlink" Target="about:blank" TargetMode="External"/><Relationship Id="rId156" Type="http://schemas.openxmlformats.org/officeDocument/2006/relationships/hyperlink" Target="about:blank" TargetMode="External"/><Relationship Id="rId177" Type="http://schemas.openxmlformats.org/officeDocument/2006/relationships/hyperlink" Target="about:blank" TargetMode="External"/><Relationship Id="rId198" Type="http://schemas.openxmlformats.org/officeDocument/2006/relationships/hyperlink" Target="about:blank" TargetMode="External"/><Relationship Id="rId202" Type="http://schemas.openxmlformats.org/officeDocument/2006/relationships/hyperlink" Target="about:blank" TargetMode="External"/><Relationship Id="rId223" Type="http://schemas.openxmlformats.org/officeDocument/2006/relationships/hyperlink" Target="about:blank" TargetMode="External"/><Relationship Id="rId244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65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104" Type="http://schemas.openxmlformats.org/officeDocument/2006/relationships/hyperlink" Target="about:blank" TargetMode="External"/><Relationship Id="rId125" Type="http://schemas.openxmlformats.org/officeDocument/2006/relationships/hyperlink" Target="about:blank" TargetMode="External"/><Relationship Id="rId146" Type="http://schemas.openxmlformats.org/officeDocument/2006/relationships/hyperlink" Target="about:blank" TargetMode="External"/><Relationship Id="rId167" Type="http://schemas.openxmlformats.org/officeDocument/2006/relationships/hyperlink" Target="about:blank" TargetMode="External"/><Relationship Id="rId188" Type="http://schemas.openxmlformats.org/officeDocument/2006/relationships/hyperlink" Target="about:blank" TargetMode="External"/><Relationship Id="rId71" Type="http://schemas.openxmlformats.org/officeDocument/2006/relationships/hyperlink" Target="about:blank" TargetMode="External"/><Relationship Id="rId92" Type="http://schemas.openxmlformats.org/officeDocument/2006/relationships/hyperlink" Target="about:blank" TargetMode="External"/><Relationship Id="rId213" Type="http://schemas.openxmlformats.org/officeDocument/2006/relationships/hyperlink" Target="about:blank" TargetMode="External"/><Relationship Id="rId234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255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115" Type="http://schemas.openxmlformats.org/officeDocument/2006/relationships/hyperlink" Target="about:blank" TargetMode="External"/><Relationship Id="rId136" Type="http://schemas.openxmlformats.org/officeDocument/2006/relationships/hyperlink" Target="about:blank" TargetMode="External"/><Relationship Id="rId157" Type="http://schemas.openxmlformats.org/officeDocument/2006/relationships/hyperlink" Target="about:blank" TargetMode="External"/><Relationship Id="rId178" Type="http://schemas.openxmlformats.org/officeDocument/2006/relationships/hyperlink" Target="about:blank" TargetMode="External"/><Relationship Id="rId61" Type="http://schemas.openxmlformats.org/officeDocument/2006/relationships/hyperlink" Target="about:blank" TargetMode="External"/><Relationship Id="rId82" Type="http://schemas.openxmlformats.org/officeDocument/2006/relationships/hyperlink" Target="about:blank" TargetMode="External"/><Relationship Id="rId199" Type="http://schemas.openxmlformats.org/officeDocument/2006/relationships/hyperlink" Target="about:blank" TargetMode="External"/><Relationship Id="rId203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224" Type="http://schemas.openxmlformats.org/officeDocument/2006/relationships/hyperlink" Target="about:blank" TargetMode="External"/><Relationship Id="rId245" Type="http://schemas.openxmlformats.org/officeDocument/2006/relationships/hyperlink" Target="about:blank" TargetMode="External"/><Relationship Id="rId266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105" Type="http://schemas.openxmlformats.org/officeDocument/2006/relationships/hyperlink" Target="about:blank" TargetMode="External"/><Relationship Id="rId126" Type="http://schemas.openxmlformats.org/officeDocument/2006/relationships/hyperlink" Target="about:blank" TargetMode="External"/><Relationship Id="rId147" Type="http://schemas.openxmlformats.org/officeDocument/2006/relationships/hyperlink" Target="about:blank" TargetMode="External"/><Relationship Id="rId16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72" Type="http://schemas.openxmlformats.org/officeDocument/2006/relationships/hyperlink" Target="about:blank" TargetMode="External"/><Relationship Id="rId93" Type="http://schemas.openxmlformats.org/officeDocument/2006/relationships/hyperlink" Target="about:blank" TargetMode="External"/><Relationship Id="rId189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214" Type="http://schemas.openxmlformats.org/officeDocument/2006/relationships/hyperlink" Target="about:blank" TargetMode="External"/><Relationship Id="rId235" Type="http://schemas.openxmlformats.org/officeDocument/2006/relationships/hyperlink" Target="about:blank" TargetMode="External"/><Relationship Id="rId256" Type="http://schemas.openxmlformats.org/officeDocument/2006/relationships/hyperlink" Target="about:blank" TargetMode="External"/><Relationship Id="rId116" Type="http://schemas.openxmlformats.org/officeDocument/2006/relationships/hyperlink" Target="about:blank" TargetMode="External"/><Relationship Id="rId137" Type="http://schemas.openxmlformats.org/officeDocument/2006/relationships/hyperlink" Target="about:blank" TargetMode="External"/><Relationship Id="rId158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62" Type="http://schemas.openxmlformats.org/officeDocument/2006/relationships/hyperlink" Target="about:blank" TargetMode="External"/><Relationship Id="rId83" Type="http://schemas.openxmlformats.org/officeDocument/2006/relationships/hyperlink" Target="about:blank" TargetMode="External"/><Relationship Id="rId179" Type="http://schemas.openxmlformats.org/officeDocument/2006/relationships/hyperlink" Target="about:blank" TargetMode="External"/><Relationship Id="rId190" Type="http://schemas.openxmlformats.org/officeDocument/2006/relationships/hyperlink" Target="about:blank" TargetMode="External"/><Relationship Id="rId204" Type="http://schemas.openxmlformats.org/officeDocument/2006/relationships/hyperlink" Target="about:blank" TargetMode="External"/><Relationship Id="rId225" Type="http://schemas.openxmlformats.org/officeDocument/2006/relationships/hyperlink" Target="about:blank" TargetMode="External"/><Relationship Id="rId246" Type="http://schemas.openxmlformats.org/officeDocument/2006/relationships/hyperlink" Target="about:blank" TargetMode="External"/><Relationship Id="rId267" Type="http://schemas.openxmlformats.org/officeDocument/2006/relationships/hyperlink" Target="about:blank" TargetMode="External"/><Relationship Id="rId106" Type="http://schemas.openxmlformats.org/officeDocument/2006/relationships/hyperlink" Target="about:blank" TargetMode="External"/><Relationship Id="rId127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73" Type="http://schemas.openxmlformats.org/officeDocument/2006/relationships/hyperlink" Target="about:blank" TargetMode="External"/><Relationship Id="rId94" Type="http://schemas.openxmlformats.org/officeDocument/2006/relationships/hyperlink" Target="about:blank" TargetMode="External"/><Relationship Id="rId148" Type="http://schemas.openxmlformats.org/officeDocument/2006/relationships/hyperlink" Target="about:blank" TargetMode="External"/><Relationship Id="rId169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180" Type="http://schemas.openxmlformats.org/officeDocument/2006/relationships/hyperlink" Target="about:blank" TargetMode="External"/><Relationship Id="rId215" Type="http://schemas.openxmlformats.org/officeDocument/2006/relationships/hyperlink" Target="about:blank" TargetMode="External"/><Relationship Id="rId236" Type="http://schemas.openxmlformats.org/officeDocument/2006/relationships/hyperlink" Target="about:blank" TargetMode="External"/><Relationship Id="rId257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84" Type="http://schemas.openxmlformats.org/officeDocument/2006/relationships/hyperlink" Target="about:blank" TargetMode="External"/><Relationship Id="rId138" Type="http://schemas.openxmlformats.org/officeDocument/2006/relationships/hyperlink" Target="about:blank" TargetMode="External"/><Relationship Id="rId191" Type="http://schemas.openxmlformats.org/officeDocument/2006/relationships/hyperlink" Target="about:blank" TargetMode="External"/><Relationship Id="rId205" Type="http://schemas.openxmlformats.org/officeDocument/2006/relationships/hyperlink" Target="about:blank" TargetMode="External"/><Relationship Id="rId247" Type="http://schemas.openxmlformats.org/officeDocument/2006/relationships/hyperlink" Target="about:blank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about:blank" TargetMode="External"/><Relationship Id="rId47" Type="http://schemas.openxmlformats.org/officeDocument/2006/relationships/hyperlink" Target="about:blank" TargetMode="External"/><Relationship Id="rId50" Type="http://schemas.openxmlformats.org/officeDocument/2006/relationships/hyperlink" Target="about:blank" TargetMode="External"/><Relationship Id="rId55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45" Type="http://schemas.openxmlformats.org/officeDocument/2006/relationships/hyperlink" Target="about:blank" TargetMode="External"/><Relationship Id="rId53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about:blank" TargetMode="External"/><Relationship Id="rId52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about:blank" TargetMode="External"/><Relationship Id="rId48" Type="http://schemas.openxmlformats.org/officeDocument/2006/relationships/hyperlink" Target="about:blank" TargetMode="External"/><Relationship Id="rId56" Type="http://schemas.openxmlformats.org/officeDocument/2006/relationships/hyperlink" Target="about:blank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Relationship Id="rId4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54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84"/>
  <sheetViews>
    <sheetView tabSelected="1" topLeftCell="A129" workbookViewId="0">
      <selection activeCell="A126" sqref="A126:A145"/>
    </sheetView>
  </sheetViews>
  <sheetFormatPr defaultColWidth="12.7109375" defaultRowHeight="15.75" customHeight="1"/>
  <cols>
    <col min="3" max="3" width="27.140625" customWidth="1"/>
    <col min="5" max="5" width="18.140625" customWidth="1"/>
    <col min="7" max="7" width="22.140625" customWidth="1"/>
  </cols>
  <sheetData>
    <row r="1" spans="1:7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customHeight="1">
      <c r="A2" s="2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  <c r="G2" s="1" t="s">
        <v>13</v>
      </c>
    </row>
    <row r="3" spans="1:7" ht="15.75" customHeight="1">
      <c r="A3" s="2" t="s">
        <v>14</v>
      </c>
      <c r="B3" s="3" t="s">
        <v>8</v>
      </c>
      <c r="C3" s="1" t="s">
        <v>9</v>
      </c>
      <c r="D3" s="2" t="s">
        <v>10</v>
      </c>
      <c r="E3" s="1" t="s">
        <v>11</v>
      </c>
      <c r="F3" s="1" t="s">
        <v>15</v>
      </c>
      <c r="G3" s="1" t="s">
        <v>16</v>
      </c>
    </row>
    <row r="4" spans="1:7" ht="15.75" customHeight="1">
      <c r="A4" s="2" t="s">
        <v>17</v>
      </c>
      <c r="B4" s="3" t="s">
        <v>8</v>
      </c>
      <c r="C4" s="1" t="s">
        <v>9</v>
      </c>
      <c r="D4" s="2" t="s">
        <v>10</v>
      </c>
      <c r="E4" s="1" t="s">
        <v>11</v>
      </c>
      <c r="F4" s="1" t="s">
        <v>18</v>
      </c>
      <c r="G4" s="1" t="s">
        <v>19</v>
      </c>
    </row>
    <row r="5" spans="1:7" ht="15.75" customHeight="1">
      <c r="A5" s="2" t="s">
        <v>20</v>
      </c>
      <c r="B5" s="1" t="s">
        <v>8</v>
      </c>
      <c r="C5" s="1" t="s">
        <v>9</v>
      </c>
      <c r="D5" s="2" t="s">
        <v>10</v>
      </c>
      <c r="E5" s="1" t="s">
        <v>11</v>
      </c>
      <c r="F5" s="1" t="s">
        <v>21</v>
      </c>
      <c r="G5" s="1" t="s">
        <v>22</v>
      </c>
    </row>
    <row r="6" spans="1:7" ht="15.75" customHeight="1">
      <c r="A6" s="2" t="s">
        <v>23</v>
      </c>
      <c r="B6" s="1" t="s">
        <v>8</v>
      </c>
      <c r="C6" s="1" t="s">
        <v>9</v>
      </c>
      <c r="D6" s="2" t="s">
        <v>10</v>
      </c>
      <c r="E6" s="1" t="s">
        <v>11</v>
      </c>
      <c r="F6" s="1" t="s">
        <v>24</v>
      </c>
      <c r="G6" s="1" t="s">
        <v>25</v>
      </c>
    </row>
    <row r="7" spans="1:7" ht="15.75" customHeight="1">
      <c r="A7" s="2" t="s">
        <v>26</v>
      </c>
      <c r="B7" s="1" t="s">
        <v>8</v>
      </c>
      <c r="C7" s="1" t="s">
        <v>9</v>
      </c>
      <c r="D7" s="2" t="s">
        <v>10</v>
      </c>
      <c r="E7" s="1" t="s">
        <v>11</v>
      </c>
      <c r="F7" s="1" t="s">
        <v>27</v>
      </c>
      <c r="G7" s="1" t="s">
        <v>28</v>
      </c>
    </row>
    <row r="8" spans="1:7" ht="15.75" customHeight="1">
      <c r="A8" s="2" t="s">
        <v>29</v>
      </c>
      <c r="B8" s="1" t="s">
        <v>8</v>
      </c>
      <c r="C8" s="1" t="s">
        <v>9</v>
      </c>
      <c r="D8" s="2" t="s">
        <v>10</v>
      </c>
      <c r="E8" s="1" t="s">
        <v>11</v>
      </c>
      <c r="F8" s="1" t="s">
        <v>30</v>
      </c>
      <c r="G8" s="1" t="s">
        <v>31</v>
      </c>
    </row>
    <row r="9" spans="1:7" ht="15.75" customHeight="1">
      <c r="A9" s="2" t="s">
        <v>32</v>
      </c>
      <c r="B9" s="1" t="s">
        <v>8</v>
      </c>
      <c r="C9" s="1" t="s">
        <v>9</v>
      </c>
      <c r="D9" s="2" t="s">
        <v>10</v>
      </c>
      <c r="E9" s="1" t="s">
        <v>11</v>
      </c>
      <c r="F9" s="1" t="s">
        <v>33</v>
      </c>
      <c r="G9" s="1" t="s">
        <v>34</v>
      </c>
    </row>
    <row r="10" spans="1:7" ht="15.75" customHeight="1">
      <c r="A10" s="2" t="s">
        <v>35</v>
      </c>
      <c r="B10" s="1" t="s">
        <v>8</v>
      </c>
      <c r="C10" s="1" t="s">
        <v>9</v>
      </c>
      <c r="D10" s="2" t="s">
        <v>10</v>
      </c>
      <c r="E10" s="1" t="s">
        <v>11</v>
      </c>
      <c r="F10" s="1" t="s">
        <v>36</v>
      </c>
      <c r="G10" s="1" t="s">
        <v>37</v>
      </c>
    </row>
    <row r="11" spans="1:7" ht="15.75" customHeight="1">
      <c r="A11" s="2" t="s">
        <v>38</v>
      </c>
      <c r="B11" s="1" t="s">
        <v>8</v>
      </c>
      <c r="C11" s="1" t="s">
        <v>9</v>
      </c>
      <c r="D11" s="2" t="s">
        <v>10</v>
      </c>
      <c r="E11" s="1" t="s">
        <v>11</v>
      </c>
      <c r="F11" s="1" t="s">
        <v>39</v>
      </c>
      <c r="G11" s="1" t="s">
        <v>40</v>
      </c>
    </row>
    <row r="12" spans="1:7" ht="15.75" customHeight="1">
      <c r="A12" s="2" t="s">
        <v>41</v>
      </c>
      <c r="B12" s="1" t="s">
        <v>8</v>
      </c>
      <c r="C12" s="1" t="s">
        <v>9</v>
      </c>
      <c r="D12" s="2" t="s">
        <v>10</v>
      </c>
      <c r="E12" s="1" t="s">
        <v>11</v>
      </c>
      <c r="F12" s="1" t="s">
        <v>42</v>
      </c>
      <c r="G12" s="1" t="s">
        <v>43</v>
      </c>
    </row>
    <row r="13" spans="1:7" ht="15.75" customHeight="1">
      <c r="A13" s="2" t="s">
        <v>44</v>
      </c>
      <c r="B13" s="1" t="s">
        <v>8</v>
      </c>
      <c r="C13" s="1" t="s">
        <v>9</v>
      </c>
      <c r="D13" s="2" t="s">
        <v>10</v>
      </c>
      <c r="E13" s="1" t="s">
        <v>11</v>
      </c>
      <c r="F13" s="1" t="s">
        <v>45</v>
      </c>
      <c r="G13" s="1" t="s">
        <v>46</v>
      </c>
    </row>
    <row r="14" spans="1:7" ht="15.75" customHeight="1">
      <c r="A14" s="2" t="s">
        <v>47</v>
      </c>
      <c r="B14" s="1" t="s">
        <v>8</v>
      </c>
      <c r="C14" s="1" t="s">
        <v>9</v>
      </c>
      <c r="D14" s="2" t="s">
        <v>48</v>
      </c>
      <c r="E14" s="1" t="s">
        <v>49</v>
      </c>
      <c r="F14" s="1" t="s">
        <v>12</v>
      </c>
      <c r="G14" s="1" t="s">
        <v>50</v>
      </c>
    </row>
    <row r="15" spans="1:7" ht="15.75" customHeight="1">
      <c r="A15" s="2" t="s">
        <v>51</v>
      </c>
      <c r="B15" s="1" t="s">
        <v>8</v>
      </c>
      <c r="C15" s="1" t="s">
        <v>9</v>
      </c>
      <c r="D15" s="2" t="s">
        <v>48</v>
      </c>
      <c r="E15" s="1" t="s">
        <v>49</v>
      </c>
      <c r="F15" s="1" t="s">
        <v>15</v>
      </c>
      <c r="G15" s="1" t="s">
        <v>52</v>
      </c>
    </row>
    <row r="16" spans="1:7" ht="15.75" customHeight="1">
      <c r="A16" s="2" t="s">
        <v>53</v>
      </c>
      <c r="B16" s="1" t="s">
        <v>8</v>
      </c>
      <c r="C16" s="1" t="s">
        <v>9</v>
      </c>
      <c r="D16" s="2" t="s">
        <v>48</v>
      </c>
      <c r="E16" s="1" t="s">
        <v>49</v>
      </c>
      <c r="F16" s="1" t="s">
        <v>18</v>
      </c>
      <c r="G16" s="1" t="s">
        <v>54</v>
      </c>
    </row>
    <row r="17" spans="1:7" ht="15.75" customHeight="1">
      <c r="A17" s="2" t="s">
        <v>55</v>
      </c>
      <c r="B17" s="1" t="s">
        <v>8</v>
      </c>
      <c r="C17" s="1" t="s">
        <v>9</v>
      </c>
      <c r="D17" s="2" t="s">
        <v>48</v>
      </c>
      <c r="E17" s="1" t="s">
        <v>49</v>
      </c>
      <c r="F17" s="1" t="s">
        <v>21</v>
      </c>
      <c r="G17" s="1" t="s">
        <v>56</v>
      </c>
    </row>
    <row r="18" spans="1:7" ht="15.75" customHeight="1">
      <c r="A18" s="2" t="s">
        <v>57</v>
      </c>
      <c r="B18" s="1" t="s">
        <v>8</v>
      </c>
      <c r="C18" s="1" t="s">
        <v>9</v>
      </c>
      <c r="D18" s="2" t="s">
        <v>48</v>
      </c>
      <c r="E18" s="1" t="s">
        <v>49</v>
      </c>
      <c r="F18" s="1" t="s">
        <v>24</v>
      </c>
      <c r="G18" s="1" t="s">
        <v>58</v>
      </c>
    </row>
    <row r="19" spans="1:7" ht="15.75" customHeight="1">
      <c r="A19" s="2" t="s">
        <v>59</v>
      </c>
      <c r="B19" s="1" t="s">
        <v>8</v>
      </c>
      <c r="C19" s="1" t="s">
        <v>9</v>
      </c>
      <c r="D19" s="2" t="s">
        <v>48</v>
      </c>
      <c r="E19" s="1" t="s">
        <v>49</v>
      </c>
      <c r="F19" s="1" t="s">
        <v>27</v>
      </c>
      <c r="G19" s="1" t="s">
        <v>60</v>
      </c>
    </row>
    <row r="20" spans="1:7" ht="15.75" customHeight="1">
      <c r="A20" s="2" t="s">
        <v>61</v>
      </c>
      <c r="B20" s="1" t="s">
        <v>8</v>
      </c>
      <c r="C20" s="1" t="s">
        <v>9</v>
      </c>
      <c r="D20" s="2" t="s">
        <v>48</v>
      </c>
      <c r="E20" s="1" t="s">
        <v>49</v>
      </c>
      <c r="F20" s="1" t="s">
        <v>62</v>
      </c>
      <c r="G20" s="1" t="s">
        <v>63</v>
      </c>
    </row>
    <row r="21" spans="1:7" ht="15.75" customHeight="1">
      <c r="A21" s="2" t="s">
        <v>64</v>
      </c>
      <c r="B21" s="1" t="s">
        <v>8</v>
      </c>
      <c r="C21" s="1" t="s">
        <v>9</v>
      </c>
      <c r="D21" s="2" t="s">
        <v>48</v>
      </c>
      <c r="E21" s="1" t="s">
        <v>49</v>
      </c>
      <c r="F21" s="1" t="s">
        <v>65</v>
      </c>
      <c r="G21" s="1" t="s">
        <v>66</v>
      </c>
    </row>
    <row r="22" spans="1:7" ht="15.75" customHeight="1">
      <c r="A22" s="2" t="s">
        <v>67</v>
      </c>
      <c r="B22" s="1" t="s">
        <v>8</v>
      </c>
      <c r="C22" s="1" t="s">
        <v>9</v>
      </c>
      <c r="D22" s="2" t="s">
        <v>48</v>
      </c>
      <c r="E22" s="1" t="s">
        <v>49</v>
      </c>
      <c r="F22" s="1" t="s">
        <v>68</v>
      </c>
      <c r="G22" s="1" t="s">
        <v>69</v>
      </c>
    </row>
    <row r="23" spans="1:7" ht="15.75" customHeight="1">
      <c r="A23" s="2" t="s">
        <v>70</v>
      </c>
      <c r="B23" s="1" t="s">
        <v>8</v>
      </c>
      <c r="C23" s="1" t="s">
        <v>9</v>
      </c>
      <c r="D23" s="2" t="s">
        <v>48</v>
      </c>
      <c r="E23" s="1" t="s">
        <v>49</v>
      </c>
      <c r="F23" s="1" t="s">
        <v>71</v>
      </c>
      <c r="G23" s="1" t="s">
        <v>72</v>
      </c>
    </row>
    <row r="24" spans="1:7" ht="15.75" customHeight="1">
      <c r="A24" s="2" t="s">
        <v>73</v>
      </c>
      <c r="B24" s="1" t="s">
        <v>8</v>
      </c>
      <c r="C24" s="1" t="s">
        <v>9</v>
      </c>
      <c r="D24" s="2" t="s">
        <v>48</v>
      </c>
      <c r="E24" s="1" t="s">
        <v>49</v>
      </c>
      <c r="F24" s="1" t="s">
        <v>74</v>
      </c>
      <c r="G24" s="1" t="s">
        <v>75</v>
      </c>
    </row>
    <row r="25" spans="1:7" ht="15.75" customHeight="1">
      <c r="A25" s="2" t="s">
        <v>76</v>
      </c>
      <c r="B25" s="1" t="s">
        <v>8</v>
      </c>
      <c r="C25" s="1" t="s">
        <v>9</v>
      </c>
      <c r="D25" s="2" t="s">
        <v>48</v>
      </c>
      <c r="E25" s="1" t="s">
        <v>49</v>
      </c>
      <c r="F25" s="1" t="s">
        <v>77</v>
      </c>
      <c r="G25" s="1" t="s">
        <v>78</v>
      </c>
    </row>
    <row r="26" spans="1:7" ht="15.75" customHeight="1">
      <c r="A26" s="2" t="s">
        <v>79</v>
      </c>
      <c r="B26" s="1" t="s">
        <v>8</v>
      </c>
      <c r="C26" s="1" t="s">
        <v>9</v>
      </c>
      <c r="D26" s="2" t="s">
        <v>48</v>
      </c>
      <c r="E26" s="1" t="s">
        <v>49</v>
      </c>
      <c r="F26" s="1" t="s">
        <v>80</v>
      </c>
      <c r="G26" s="1" t="s">
        <v>81</v>
      </c>
    </row>
    <row r="27" spans="1:7" ht="15.75" customHeight="1">
      <c r="A27" s="2" t="s">
        <v>82</v>
      </c>
      <c r="B27" s="1" t="s">
        <v>8</v>
      </c>
      <c r="C27" s="1" t="s">
        <v>9</v>
      </c>
      <c r="D27" s="2" t="s">
        <v>48</v>
      </c>
      <c r="E27" s="1" t="s">
        <v>49</v>
      </c>
      <c r="F27" s="1" t="s">
        <v>10</v>
      </c>
      <c r="G27" s="1" t="s">
        <v>83</v>
      </c>
    </row>
    <row r="28" spans="1:7" ht="15.75" customHeight="1">
      <c r="A28" s="2" t="s">
        <v>84</v>
      </c>
      <c r="B28" s="1" t="s">
        <v>8</v>
      </c>
      <c r="C28" s="1" t="s">
        <v>9</v>
      </c>
      <c r="D28" s="2" t="s">
        <v>48</v>
      </c>
      <c r="E28" s="1" t="s">
        <v>49</v>
      </c>
      <c r="F28" s="1" t="s">
        <v>48</v>
      </c>
      <c r="G28" s="1" t="s">
        <v>85</v>
      </c>
    </row>
    <row r="29" spans="1:7" ht="15.75" customHeight="1">
      <c r="A29" s="2" t="s">
        <v>86</v>
      </c>
      <c r="B29" s="1" t="s">
        <v>8</v>
      </c>
      <c r="C29" s="1" t="s">
        <v>9</v>
      </c>
      <c r="D29" s="2" t="s">
        <v>48</v>
      </c>
      <c r="E29" s="1" t="s">
        <v>49</v>
      </c>
      <c r="F29" s="1" t="s">
        <v>87</v>
      </c>
      <c r="G29" s="1" t="s">
        <v>88</v>
      </c>
    </row>
    <row r="30" spans="1:7" ht="15.75" customHeight="1">
      <c r="A30" s="2" t="s">
        <v>89</v>
      </c>
      <c r="B30" s="1" t="s">
        <v>8</v>
      </c>
      <c r="C30" s="1" t="s">
        <v>9</v>
      </c>
      <c r="D30" s="2" t="s">
        <v>87</v>
      </c>
      <c r="E30" s="1" t="s">
        <v>90</v>
      </c>
      <c r="F30" s="1" t="s">
        <v>12</v>
      </c>
      <c r="G30" s="1" t="s">
        <v>91</v>
      </c>
    </row>
    <row r="31" spans="1:7" ht="15.75" customHeight="1">
      <c r="A31" s="2" t="s">
        <v>92</v>
      </c>
      <c r="B31" s="1" t="s">
        <v>8</v>
      </c>
      <c r="C31" s="1" t="s">
        <v>9</v>
      </c>
      <c r="D31" s="2" t="s">
        <v>87</v>
      </c>
      <c r="E31" s="1" t="s">
        <v>90</v>
      </c>
      <c r="F31" s="1" t="s">
        <v>15</v>
      </c>
      <c r="G31" s="1" t="s">
        <v>93</v>
      </c>
    </row>
    <row r="32" spans="1:7" ht="15.75" customHeight="1">
      <c r="A32" s="2" t="s">
        <v>94</v>
      </c>
      <c r="B32" s="1" t="s">
        <v>8</v>
      </c>
      <c r="C32" s="1" t="s">
        <v>9</v>
      </c>
      <c r="D32" s="2" t="s">
        <v>87</v>
      </c>
      <c r="E32" s="1" t="s">
        <v>90</v>
      </c>
      <c r="F32" s="1" t="s">
        <v>18</v>
      </c>
      <c r="G32" s="1" t="s">
        <v>95</v>
      </c>
    </row>
    <row r="33" spans="1:7" ht="15.75" customHeight="1">
      <c r="A33" s="2" t="s">
        <v>96</v>
      </c>
      <c r="B33" s="1" t="s">
        <v>8</v>
      </c>
      <c r="C33" s="1" t="s">
        <v>9</v>
      </c>
      <c r="D33" s="2" t="s">
        <v>87</v>
      </c>
      <c r="E33" s="1" t="s">
        <v>90</v>
      </c>
      <c r="F33" s="1" t="s">
        <v>21</v>
      </c>
      <c r="G33" s="1" t="s">
        <v>97</v>
      </c>
    </row>
    <row r="34" spans="1:7" ht="15.75" customHeight="1">
      <c r="A34" s="2" t="s">
        <v>98</v>
      </c>
      <c r="B34" s="1" t="s">
        <v>8</v>
      </c>
      <c r="C34" s="1" t="s">
        <v>9</v>
      </c>
      <c r="D34" s="2" t="s">
        <v>87</v>
      </c>
      <c r="E34" s="1" t="s">
        <v>90</v>
      </c>
      <c r="F34" s="1" t="s">
        <v>24</v>
      </c>
      <c r="G34" s="1" t="s">
        <v>99</v>
      </c>
    </row>
    <row r="35" spans="1:7" ht="15.75" customHeight="1">
      <c r="A35" s="2" t="s">
        <v>100</v>
      </c>
      <c r="B35" s="1" t="s">
        <v>8</v>
      </c>
      <c r="C35" s="1" t="s">
        <v>9</v>
      </c>
      <c r="D35" s="2" t="s">
        <v>87</v>
      </c>
      <c r="E35" s="1" t="s">
        <v>90</v>
      </c>
      <c r="F35" s="1" t="s">
        <v>27</v>
      </c>
      <c r="G35" s="1" t="s">
        <v>101</v>
      </c>
    </row>
    <row r="36" spans="1:7" ht="15.75" customHeight="1">
      <c r="A36" s="2" t="s">
        <v>102</v>
      </c>
      <c r="B36" s="1" t="s">
        <v>8</v>
      </c>
      <c r="C36" s="1" t="s">
        <v>9</v>
      </c>
      <c r="D36" s="2" t="s">
        <v>87</v>
      </c>
      <c r="E36" s="1" t="s">
        <v>90</v>
      </c>
      <c r="F36" s="1" t="s">
        <v>30</v>
      </c>
      <c r="G36" s="1" t="s">
        <v>103</v>
      </c>
    </row>
    <row r="37" spans="1:7" ht="15.75" customHeight="1">
      <c r="A37" s="2" t="s">
        <v>104</v>
      </c>
      <c r="B37" s="1" t="s">
        <v>8</v>
      </c>
      <c r="C37" s="1" t="s">
        <v>9</v>
      </c>
      <c r="D37" s="2" t="s">
        <v>87</v>
      </c>
      <c r="E37" s="1" t="s">
        <v>90</v>
      </c>
      <c r="F37" s="1" t="s">
        <v>71</v>
      </c>
      <c r="G37" s="1" t="s">
        <v>105</v>
      </c>
    </row>
    <row r="38" spans="1:7" ht="15.75" customHeight="1">
      <c r="A38" s="2" t="s">
        <v>106</v>
      </c>
      <c r="B38" s="1" t="s">
        <v>8</v>
      </c>
      <c r="C38" s="1" t="s">
        <v>9</v>
      </c>
      <c r="D38" s="2" t="s">
        <v>87</v>
      </c>
      <c r="E38" s="1" t="s">
        <v>90</v>
      </c>
      <c r="F38" s="1" t="s">
        <v>74</v>
      </c>
      <c r="G38" s="1" t="s">
        <v>107</v>
      </c>
    </row>
    <row r="39" spans="1:7" ht="15.75" customHeight="1">
      <c r="A39" s="2" t="s">
        <v>108</v>
      </c>
      <c r="B39" s="1" t="s">
        <v>8</v>
      </c>
      <c r="C39" s="1" t="s">
        <v>9</v>
      </c>
      <c r="D39" s="2" t="s">
        <v>87</v>
      </c>
      <c r="E39" s="1" t="s">
        <v>90</v>
      </c>
      <c r="F39" s="1" t="s">
        <v>77</v>
      </c>
      <c r="G39" s="1" t="s">
        <v>109</v>
      </c>
    </row>
    <row r="40" spans="1:7" ht="15.75" customHeight="1">
      <c r="A40" s="2" t="s">
        <v>110</v>
      </c>
      <c r="B40" s="1" t="s">
        <v>8</v>
      </c>
      <c r="C40" s="1" t="s">
        <v>9</v>
      </c>
      <c r="D40" s="2" t="s">
        <v>87</v>
      </c>
      <c r="E40" s="1" t="s">
        <v>90</v>
      </c>
      <c r="F40" s="1" t="s">
        <v>80</v>
      </c>
      <c r="G40" s="1" t="s">
        <v>111</v>
      </c>
    </row>
    <row r="41" spans="1:7" ht="15.75" customHeight="1">
      <c r="A41" s="2" t="s">
        <v>112</v>
      </c>
      <c r="B41" s="1" t="s">
        <v>8</v>
      </c>
      <c r="C41" s="1" t="s">
        <v>9</v>
      </c>
      <c r="D41" s="2" t="s">
        <v>87</v>
      </c>
      <c r="E41" s="1" t="s">
        <v>90</v>
      </c>
      <c r="F41" s="1" t="s">
        <v>10</v>
      </c>
      <c r="G41" s="1" t="s">
        <v>113</v>
      </c>
    </row>
    <row r="42" spans="1:7" ht="15.75" customHeight="1">
      <c r="A42" s="2" t="s">
        <v>114</v>
      </c>
      <c r="B42" s="1" t="s">
        <v>8</v>
      </c>
      <c r="C42" s="1" t="s">
        <v>9</v>
      </c>
      <c r="D42" s="2" t="s">
        <v>87</v>
      </c>
      <c r="E42" s="1" t="s">
        <v>90</v>
      </c>
      <c r="F42" s="1" t="s">
        <v>48</v>
      </c>
      <c r="G42" s="1" t="s">
        <v>115</v>
      </c>
    </row>
    <row r="43" spans="1:7" ht="15.75" customHeight="1">
      <c r="A43" s="2" t="s">
        <v>116</v>
      </c>
      <c r="B43" s="1" t="s">
        <v>8</v>
      </c>
      <c r="C43" s="1" t="s">
        <v>9</v>
      </c>
      <c r="D43" s="2" t="s">
        <v>87</v>
      </c>
      <c r="E43" s="1" t="s">
        <v>90</v>
      </c>
      <c r="F43" s="1" t="s">
        <v>87</v>
      </c>
      <c r="G43" s="1" t="s">
        <v>117</v>
      </c>
    </row>
    <row r="44" spans="1:7" ht="15.75" customHeight="1">
      <c r="A44" s="2" t="s">
        <v>118</v>
      </c>
      <c r="B44" s="1" t="s">
        <v>8</v>
      </c>
      <c r="C44" s="1" t="s">
        <v>9</v>
      </c>
      <c r="D44" s="2" t="s">
        <v>87</v>
      </c>
      <c r="E44" s="1" t="s">
        <v>90</v>
      </c>
      <c r="F44" s="1" t="s">
        <v>119</v>
      </c>
      <c r="G44" s="1" t="s">
        <v>120</v>
      </c>
    </row>
    <row r="45" spans="1:7" ht="15.75" customHeight="1">
      <c r="A45" s="2" t="s">
        <v>121</v>
      </c>
      <c r="B45" s="1" t="s">
        <v>8</v>
      </c>
      <c r="C45" s="1" t="s">
        <v>9</v>
      </c>
      <c r="D45" s="2" t="s">
        <v>87</v>
      </c>
      <c r="E45" s="1" t="s">
        <v>90</v>
      </c>
      <c r="F45" s="1" t="s">
        <v>122</v>
      </c>
      <c r="G45" s="1" t="s">
        <v>123</v>
      </c>
    </row>
    <row r="46" spans="1:7" ht="15.75" customHeight="1">
      <c r="A46" s="2" t="s">
        <v>124</v>
      </c>
      <c r="B46" s="1" t="s">
        <v>8</v>
      </c>
      <c r="C46" s="1" t="s">
        <v>9</v>
      </c>
      <c r="D46" s="2" t="s">
        <v>119</v>
      </c>
      <c r="E46" s="1" t="s">
        <v>125</v>
      </c>
      <c r="F46" s="1" t="s">
        <v>12</v>
      </c>
      <c r="G46" s="1" t="s">
        <v>126</v>
      </c>
    </row>
    <row r="47" spans="1:7" ht="15.75" customHeight="1">
      <c r="A47" s="2" t="s">
        <v>127</v>
      </c>
      <c r="B47" s="1" t="s">
        <v>8</v>
      </c>
      <c r="C47" s="1" t="s">
        <v>9</v>
      </c>
      <c r="D47" s="2" t="s">
        <v>119</v>
      </c>
      <c r="E47" s="1" t="s">
        <v>125</v>
      </c>
      <c r="F47" s="1" t="s">
        <v>15</v>
      </c>
      <c r="G47" s="1" t="s">
        <v>128</v>
      </c>
    </row>
    <row r="48" spans="1:7" ht="15.75" customHeight="1">
      <c r="A48" s="2" t="s">
        <v>129</v>
      </c>
      <c r="B48" s="1" t="s">
        <v>8</v>
      </c>
      <c r="C48" s="1" t="s">
        <v>9</v>
      </c>
      <c r="D48" s="2" t="s">
        <v>119</v>
      </c>
      <c r="E48" s="1" t="s">
        <v>125</v>
      </c>
      <c r="F48" s="1" t="s">
        <v>18</v>
      </c>
      <c r="G48" s="1" t="s">
        <v>130</v>
      </c>
    </row>
    <row r="49" spans="1:7" ht="15.75" customHeight="1">
      <c r="A49" s="2" t="s">
        <v>131</v>
      </c>
      <c r="B49" s="1" t="s">
        <v>8</v>
      </c>
      <c r="C49" s="1" t="s">
        <v>9</v>
      </c>
      <c r="D49" s="2" t="s">
        <v>119</v>
      </c>
      <c r="E49" s="1" t="s">
        <v>125</v>
      </c>
      <c r="F49" s="1" t="s">
        <v>21</v>
      </c>
      <c r="G49" s="1" t="s">
        <v>132</v>
      </c>
    </row>
    <row r="50" spans="1:7" ht="15.75" customHeight="1">
      <c r="A50" s="2" t="s">
        <v>133</v>
      </c>
      <c r="B50" s="1" t="s">
        <v>8</v>
      </c>
      <c r="C50" s="1" t="s">
        <v>9</v>
      </c>
      <c r="D50" s="2" t="s">
        <v>119</v>
      </c>
      <c r="E50" s="1" t="s">
        <v>125</v>
      </c>
      <c r="F50" s="1" t="s">
        <v>24</v>
      </c>
      <c r="G50" s="1" t="s">
        <v>134</v>
      </c>
    </row>
    <row r="51" spans="1:7" ht="12.75">
      <c r="A51" s="2" t="s">
        <v>135</v>
      </c>
      <c r="B51" s="1" t="s">
        <v>8</v>
      </c>
      <c r="C51" s="1" t="s">
        <v>9</v>
      </c>
      <c r="D51" s="2" t="s">
        <v>119</v>
      </c>
      <c r="E51" s="1" t="s">
        <v>125</v>
      </c>
      <c r="F51" s="1" t="s">
        <v>27</v>
      </c>
      <c r="G51" s="1" t="s">
        <v>136</v>
      </c>
    </row>
    <row r="52" spans="1:7" ht="12.75">
      <c r="A52" s="2" t="s">
        <v>137</v>
      </c>
      <c r="B52" s="1" t="s">
        <v>8</v>
      </c>
      <c r="C52" s="1" t="s">
        <v>9</v>
      </c>
      <c r="D52" s="2" t="s">
        <v>119</v>
      </c>
      <c r="E52" s="1" t="s">
        <v>125</v>
      </c>
      <c r="F52" s="1" t="s">
        <v>30</v>
      </c>
      <c r="G52" s="1" t="s">
        <v>138</v>
      </c>
    </row>
    <row r="53" spans="1:7" ht="12.75">
      <c r="A53" s="2" t="s">
        <v>139</v>
      </c>
      <c r="B53" s="1" t="s">
        <v>8</v>
      </c>
      <c r="C53" s="1" t="s">
        <v>9</v>
      </c>
      <c r="D53" s="2" t="s">
        <v>119</v>
      </c>
      <c r="E53" s="1" t="s">
        <v>125</v>
      </c>
      <c r="F53" s="1" t="s">
        <v>33</v>
      </c>
      <c r="G53" s="1" t="s">
        <v>140</v>
      </c>
    </row>
    <row r="54" spans="1:7" ht="12.75">
      <c r="A54" s="2" t="s">
        <v>141</v>
      </c>
      <c r="B54" s="1" t="s">
        <v>8</v>
      </c>
      <c r="C54" s="1" t="s">
        <v>9</v>
      </c>
      <c r="D54" s="2" t="s">
        <v>119</v>
      </c>
      <c r="E54" s="1" t="s">
        <v>125</v>
      </c>
      <c r="F54" s="1" t="s">
        <v>36</v>
      </c>
      <c r="G54" s="1" t="s">
        <v>142</v>
      </c>
    </row>
    <row r="55" spans="1:7" ht="12.75">
      <c r="A55" s="2" t="s">
        <v>143</v>
      </c>
      <c r="B55" s="1" t="s">
        <v>8</v>
      </c>
      <c r="C55" s="1" t="s">
        <v>9</v>
      </c>
      <c r="D55" s="2" t="s">
        <v>119</v>
      </c>
      <c r="E55" s="1" t="s">
        <v>125</v>
      </c>
      <c r="F55" s="1" t="s">
        <v>39</v>
      </c>
      <c r="G55" s="1" t="s">
        <v>144</v>
      </c>
    </row>
    <row r="56" spans="1:7" ht="12.75">
      <c r="A56" s="2" t="s">
        <v>145</v>
      </c>
      <c r="B56" s="1" t="s">
        <v>8</v>
      </c>
      <c r="C56" s="1" t="s">
        <v>9</v>
      </c>
      <c r="D56" s="2" t="s">
        <v>122</v>
      </c>
      <c r="E56" s="1" t="s">
        <v>146</v>
      </c>
      <c r="F56" s="1" t="s">
        <v>12</v>
      </c>
      <c r="G56" s="1" t="s">
        <v>147</v>
      </c>
    </row>
    <row r="57" spans="1:7" ht="12.75">
      <c r="A57" s="2" t="s">
        <v>148</v>
      </c>
      <c r="B57" s="1" t="s">
        <v>8</v>
      </c>
      <c r="C57" s="1" t="s">
        <v>9</v>
      </c>
      <c r="D57" s="2" t="s">
        <v>122</v>
      </c>
      <c r="E57" s="1" t="s">
        <v>146</v>
      </c>
      <c r="F57" s="1" t="s">
        <v>15</v>
      </c>
      <c r="G57" s="1" t="s">
        <v>149</v>
      </c>
    </row>
    <row r="58" spans="1:7" ht="12.75">
      <c r="A58" s="2" t="s">
        <v>150</v>
      </c>
      <c r="B58" s="1" t="s">
        <v>8</v>
      </c>
      <c r="C58" s="1" t="s">
        <v>9</v>
      </c>
      <c r="D58" s="2" t="s">
        <v>122</v>
      </c>
      <c r="E58" s="1" t="s">
        <v>146</v>
      </c>
      <c r="F58" s="1" t="s">
        <v>21</v>
      </c>
      <c r="G58" s="1" t="s">
        <v>151</v>
      </c>
    </row>
    <row r="59" spans="1:7" ht="12.75">
      <c r="A59" s="2" t="s">
        <v>152</v>
      </c>
      <c r="B59" s="1" t="s">
        <v>8</v>
      </c>
      <c r="C59" s="1" t="s">
        <v>9</v>
      </c>
      <c r="D59" s="2" t="s">
        <v>122</v>
      </c>
      <c r="E59" s="1" t="s">
        <v>146</v>
      </c>
      <c r="F59" s="1" t="s">
        <v>30</v>
      </c>
      <c r="G59" s="1" t="s">
        <v>153</v>
      </c>
    </row>
    <row r="60" spans="1:7" ht="12.75">
      <c r="A60" s="2" t="s">
        <v>154</v>
      </c>
      <c r="B60" s="1" t="s">
        <v>8</v>
      </c>
      <c r="C60" s="1" t="s">
        <v>9</v>
      </c>
      <c r="D60" s="2" t="s">
        <v>122</v>
      </c>
      <c r="E60" s="1" t="s">
        <v>146</v>
      </c>
      <c r="F60" s="1" t="s">
        <v>33</v>
      </c>
      <c r="G60" s="1" t="s">
        <v>155</v>
      </c>
    </row>
    <row r="61" spans="1:7" ht="12.75">
      <c r="A61" s="2" t="s">
        <v>156</v>
      </c>
      <c r="B61" s="1" t="s">
        <v>8</v>
      </c>
      <c r="C61" s="1" t="s">
        <v>9</v>
      </c>
      <c r="D61" s="2" t="s">
        <v>122</v>
      </c>
      <c r="E61" s="1" t="s">
        <v>146</v>
      </c>
      <c r="F61" s="1" t="s">
        <v>36</v>
      </c>
      <c r="G61" s="1" t="s">
        <v>157</v>
      </c>
    </row>
    <row r="62" spans="1:7" ht="12.75">
      <c r="A62" s="2" t="s">
        <v>158</v>
      </c>
      <c r="B62" s="1" t="s">
        <v>8</v>
      </c>
      <c r="C62" s="1" t="s">
        <v>9</v>
      </c>
      <c r="D62" s="2" t="s">
        <v>122</v>
      </c>
      <c r="E62" s="1" t="s">
        <v>146</v>
      </c>
      <c r="F62" s="1" t="s">
        <v>39</v>
      </c>
      <c r="G62" s="1" t="s">
        <v>159</v>
      </c>
    </row>
    <row r="63" spans="1:7" ht="12.75">
      <c r="A63" s="2" t="s">
        <v>160</v>
      </c>
      <c r="B63" s="1" t="s">
        <v>8</v>
      </c>
      <c r="C63" s="1" t="s">
        <v>9</v>
      </c>
      <c r="D63" s="2" t="s">
        <v>122</v>
      </c>
      <c r="E63" s="1" t="s">
        <v>146</v>
      </c>
      <c r="F63" s="1" t="s">
        <v>42</v>
      </c>
      <c r="G63" s="1" t="s">
        <v>161</v>
      </c>
    </row>
    <row r="64" spans="1:7" ht="12.75">
      <c r="A64" s="2" t="s">
        <v>162</v>
      </c>
      <c r="B64" s="1" t="s">
        <v>8</v>
      </c>
      <c r="C64" s="1" t="s">
        <v>9</v>
      </c>
      <c r="D64" s="2" t="s">
        <v>122</v>
      </c>
      <c r="E64" s="1" t="s">
        <v>146</v>
      </c>
      <c r="F64" s="1" t="s">
        <v>45</v>
      </c>
      <c r="G64" s="1" t="s">
        <v>163</v>
      </c>
    </row>
    <row r="65" spans="1:7" ht="12.75">
      <c r="A65" s="2" t="s">
        <v>164</v>
      </c>
      <c r="B65" s="1" t="s">
        <v>8</v>
      </c>
      <c r="C65" s="1" t="s">
        <v>9</v>
      </c>
      <c r="D65" s="2" t="s">
        <v>122</v>
      </c>
      <c r="E65" s="1" t="s">
        <v>146</v>
      </c>
      <c r="F65" s="1" t="s">
        <v>165</v>
      </c>
      <c r="G65" s="1" t="s">
        <v>166</v>
      </c>
    </row>
    <row r="66" spans="1:7" ht="12.75">
      <c r="A66" s="2" t="s">
        <v>167</v>
      </c>
      <c r="B66" s="1" t="s">
        <v>8</v>
      </c>
      <c r="C66" s="1" t="s">
        <v>9</v>
      </c>
      <c r="D66" s="2" t="s">
        <v>168</v>
      </c>
      <c r="E66" s="1" t="s">
        <v>101</v>
      </c>
      <c r="F66" s="1" t="s">
        <v>12</v>
      </c>
      <c r="G66" s="1" t="s">
        <v>169</v>
      </c>
    </row>
    <row r="67" spans="1:7" ht="12.75">
      <c r="A67" s="2" t="s">
        <v>170</v>
      </c>
      <c r="B67" s="1" t="s">
        <v>8</v>
      </c>
      <c r="C67" s="1" t="s">
        <v>9</v>
      </c>
      <c r="D67" s="2" t="s">
        <v>168</v>
      </c>
      <c r="E67" s="1" t="s">
        <v>101</v>
      </c>
      <c r="F67" s="1" t="s">
        <v>15</v>
      </c>
      <c r="G67" s="1" t="s">
        <v>171</v>
      </c>
    </row>
    <row r="68" spans="1:7" ht="12.75">
      <c r="A68" s="2" t="s">
        <v>172</v>
      </c>
      <c r="B68" s="1" t="s">
        <v>8</v>
      </c>
      <c r="C68" s="1" t="s">
        <v>9</v>
      </c>
      <c r="D68" s="2" t="s">
        <v>168</v>
      </c>
      <c r="E68" s="1" t="s">
        <v>101</v>
      </c>
      <c r="F68" s="1" t="s">
        <v>18</v>
      </c>
      <c r="G68" s="1" t="s">
        <v>173</v>
      </c>
    </row>
    <row r="69" spans="1:7" ht="12.75">
      <c r="A69" s="2" t="s">
        <v>174</v>
      </c>
      <c r="B69" s="1" t="s">
        <v>8</v>
      </c>
      <c r="C69" s="1" t="s">
        <v>9</v>
      </c>
      <c r="D69" s="2" t="s">
        <v>168</v>
      </c>
      <c r="E69" s="1" t="s">
        <v>101</v>
      </c>
      <c r="F69" s="1" t="s">
        <v>21</v>
      </c>
      <c r="G69" s="1" t="s">
        <v>175</v>
      </c>
    </row>
    <row r="70" spans="1:7" ht="12.75">
      <c r="A70" s="2" t="s">
        <v>176</v>
      </c>
      <c r="B70" s="1" t="s">
        <v>8</v>
      </c>
      <c r="C70" s="1" t="s">
        <v>9</v>
      </c>
      <c r="D70" s="2" t="s">
        <v>168</v>
      </c>
      <c r="E70" s="1" t="s">
        <v>101</v>
      </c>
      <c r="F70" s="1" t="s">
        <v>24</v>
      </c>
      <c r="G70" s="1" t="s">
        <v>177</v>
      </c>
    </row>
    <row r="71" spans="1:7" ht="12.75">
      <c r="A71" s="2" t="s">
        <v>178</v>
      </c>
      <c r="B71" s="1" t="s">
        <v>8</v>
      </c>
      <c r="C71" s="1" t="s">
        <v>9</v>
      </c>
      <c r="D71" s="2" t="s">
        <v>168</v>
      </c>
      <c r="E71" s="1" t="s">
        <v>101</v>
      </c>
      <c r="F71" s="1" t="s">
        <v>27</v>
      </c>
      <c r="G71" s="1" t="s">
        <v>179</v>
      </c>
    </row>
    <row r="72" spans="1:7" ht="12.75">
      <c r="A72" s="2" t="s">
        <v>180</v>
      </c>
      <c r="B72" s="1" t="s">
        <v>8</v>
      </c>
      <c r="C72" s="1" t="s">
        <v>9</v>
      </c>
      <c r="D72" s="2" t="s">
        <v>168</v>
      </c>
      <c r="E72" s="1" t="s">
        <v>101</v>
      </c>
      <c r="F72" s="1" t="s">
        <v>30</v>
      </c>
      <c r="G72" s="1" t="s">
        <v>181</v>
      </c>
    </row>
    <row r="73" spans="1:7" ht="12.75">
      <c r="A73" s="2" t="s">
        <v>182</v>
      </c>
      <c r="B73" s="1" t="s">
        <v>8</v>
      </c>
      <c r="C73" s="1" t="s">
        <v>9</v>
      </c>
      <c r="D73" s="2" t="s">
        <v>168</v>
      </c>
      <c r="E73" s="1" t="s">
        <v>101</v>
      </c>
      <c r="F73" s="1" t="s">
        <v>33</v>
      </c>
      <c r="G73" s="1" t="s">
        <v>183</v>
      </c>
    </row>
    <row r="74" spans="1:7" ht="12.75">
      <c r="A74" s="2" t="s">
        <v>184</v>
      </c>
      <c r="B74" s="1" t="s">
        <v>8</v>
      </c>
      <c r="C74" s="1" t="s">
        <v>9</v>
      </c>
      <c r="D74" s="2" t="s">
        <v>168</v>
      </c>
      <c r="E74" s="1" t="s">
        <v>101</v>
      </c>
      <c r="F74" s="1" t="s">
        <v>36</v>
      </c>
      <c r="G74" s="1" t="s">
        <v>185</v>
      </c>
    </row>
    <row r="75" spans="1:7" ht="12.75">
      <c r="A75" s="2" t="s">
        <v>186</v>
      </c>
      <c r="B75" s="1" t="s">
        <v>8</v>
      </c>
      <c r="C75" s="1" t="s">
        <v>9</v>
      </c>
      <c r="D75" s="2" t="s">
        <v>168</v>
      </c>
      <c r="E75" s="1" t="s">
        <v>101</v>
      </c>
      <c r="F75" s="1" t="s">
        <v>39</v>
      </c>
      <c r="G75" s="1" t="s">
        <v>187</v>
      </c>
    </row>
    <row r="76" spans="1:7" ht="12.75">
      <c r="A76" s="2" t="s">
        <v>188</v>
      </c>
      <c r="B76" s="1" t="s">
        <v>8</v>
      </c>
      <c r="C76" s="1" t="s">
        <v>9</v>
      </c>
      <c r="D76" s="2" t="s">
        <v>168</v>
      </c>
      <c r="E76" s="1" t="s">
        <v>101</v>
      </c>
      <c r="F76" s="1" t="s">
        <v>42</v>
      </c>
      <c r="G76" s="1" t="s">
        <v>189</v>
      </c>
    </row>
    <row r="77" spans="1:7" ht="12.75">
      <c r="A77" s="2" t="s">
        <v>190</v>
      </c>
      <c r="B77" s="1" t="s">
        <v>8</v>
      </c>
      <c r="C77" s="1" t="s">
        <v>9</v>
      </c>
      <c r="D77" s="2" t="s">
        <v>168</v>
      </c>
      <c r="E77" s="1" t="s">
        <v>101</v>
      </c>
      <c r="F77" s="1" t="s">
        <v>45</v>
      </c>
      <c r="G77" s="1" t="s">
        <v>191</v>
      </c>
    </row>
    <row r="78" spans="1:7" ht="12.75">
      <c r="A78" s="2" t="s">
        <v>192</v>
      </c>
      <c r="B78" s="1" t="s">
        <v>8</v>
      </c>
      <c r="C78" s="1" t="s">
        <v>9</v>
      </c>
      <c r="D78" s="2" t="s">
        <v>193</v>
      </c>
      <c r="E78" s="1" t="s">
        <v>194</v>
      </c>
      <c r="F78" s="1" t="s">
        <v>12</v>
      </c>
      <c r="G78" s="1" t="s">
        <v>195</v>
      </c>
    </row>
    <row r="79" spans="1:7" ht="12.75">
      <c r="A79" s="2" t="s">
        <v>196</v>
      </c>
      <c r="B79" s="1" t="s">
        <v>8</v>
      </c>
      <c r="C79" s="1" t="s">
        <v>9</v>
      </c>
      <c r="D79" s="2" t="s">
        <v>193</v>
      </c>
      <c r="E79" s="1" t="s">
        <v>194</v>
      </c>
      <c r="F79" s="1" t="s">
        <v>15</v>
      </c>
      <c r="G79" s="1" t="s">
        <v>197</v>
      </c>
    </row>
    <row r="80" spans="1:7" ht="12.75">
      <c r="A80" s="2" t="s">
        <v>198</v>
      </c>
      <c r="B80" s="1" t="s">
        <v>8</v>
      </c>
      <c r="C80" s="1" t="s">
        <v>9</v>
      </c>
      <c r="D80" s="2" t="s">
        <v>193</v>
      </c>
      <c r="E80" s="1" t="s">
        <v>194</v>
      </c>
      <c r="F80" s="1" t="s">
        <v>18</v>
      </c>
      <c r="G80" s="1" t="s">
        <v>199</v>
      </c>
    </row>
    <row r="81" spans="1:7" ht="12.75">
      <c r="A81" s="2" t="s">
        <v>200</v>
      </c>
      <c r="B81" s="1" t="s">
        <v>8</v>
      </c>
      <c r="C81" s="1" t="s">
        <v>9</v>
      </c>
      <c r="D81" s="2" t="s">
        <v>193</v>
      </c>
      <c r="E81" s="1" t="s">
        <v>194</v>
      </c>
      <c r="F81" s="1" t="s">
        <v>21</v>
      </c>
      <c r="G81" s="1" t="s">
        <v>201</v>
      </c>
    </row>
    <row r="82" spans="1:7" ht="12.75">
      <c r="A82" s="2" t="s">
        <v>202</v>
      </c>
      <c r="B82" s="1" t="s">
        <v>8</v>
      </c>
      <c r="C82" s="1" t="s">
        <v>9</v>
      </c>
      <c r="D82" s="2" t="s">
        <v>193</v>
      </c>
      <c r="E82" s="1" t="s">
        <v>194</v>
      </c>
      <c r="F82" s="1" t="s">
        <v>24</v>
      </c>
      <c r="G82" s="1" t="s">
        <v>203</v>
      </c>
    </row>
    <row r="83" spans="1:7" ht="12.75">
      <c r="A83" s="2" t="s">
        <v>204</v>
      </c>
      <c r="B83" s="1" t="s">
        <v>8</v>
      </c>
      <c r="C83" s="1" t="s">
        <v>9</v>
      </c>
      <c r="D83" s="2" t="s">
        <v>193</v>
      </c>
      <c r="E83" s="1" t="s">
        <v>194</v>
      </c>
      <c r="F83" s="1" t="s">
        <v>27</v>
      </c>
      <c r="G83" s="1" t="s">
        <v>194</v>
      </c>
    </row>
    <row r="84" spans="1:7" ht="12.75">
      <c r="A84" s="2" t="s">
        <v>205</v>
      </c>
      <c r="B84" s="1" t="s">
        <v>8</v>
      </c>
      <c r="C84" s="1" t="s">
        <v>9</v>
      </c>
      <c r="D84" s="2" t="s">
        <v>193</v>
      </c>
      <c r="E84" s="1" t="s">
        <v>194</v>
      </c>
      <c r="F84" s="1" t="s">
        <v>30</v>
      </c>
      <c r="G84" s="1" t="s">
        <v>206</v>
      </c>
    </row>
    <row r="85" spans="1:7" ht="12.75">
      <c r="A85" s="2" t="s">
        <v>207</v>
      </c>
      <c r="B85" s="1" t="s">
        <v>8</v>
      </c>
      <c r="C85" s="1" t="s">
        <v>9</v>
      </c>
      <c r="D85" s="2" t="s">
        <v>193</v>
      </c>
      <c r="E85" s="1" t="s">
        <v>194</v>
      </c>
      <c r="F85" s="1" t="s">
        <v>33</v>
      </c>
      <c r="G85" s="1" t="s">
        <v>208</v>
      </c>
    </row>
    <row r="86" spans="1:7" ht="12.75">
      <c r="A86" s="2" t="s">
        <v>209</v>
      </c>
      <c r="B86" s="1" t="s">
        <v>8</v>
      </c>
      <c r="C86" s="1" t="s">
        <v>9</v>
      </c>
      <c r="D86" s="2" t="s">
        <v>193</v>
      </c>
      <c r="E86" s="1" t="s">
        <v>194</v>
      </c>
      <c r="F86" s="1" t="s">
        <v>36</v>
      </c>
      <c r="G86" s="1" t="s">
        <v>210</v>
      </c>
    </row>
    <row r="87" spans="1:7" ht="12.75">
      <c r="A87" s="2" t="s">
        <v>211</v>
      </c>
      <c r="B87" s="1" t="s">
        <v>8</v>
      </c>
      <c r="C87" s="1" t="s">
        <v>9</v>
      </c>
      <c r="D87" s="2" t="s">
        <v>193</v>
      </c>
      <c r="E87" s="1" t="s">
        <v>194</v>
      </c>
      <c r="F87" s="1" t="s">
        <v>39</v>
      </c>
      <c r="G87" s="1" t="s">
        <v>212</v>
      </c>
    </row>
    <row r="88" spans="1:7" ht="12.75">
      <c r="A88" s="2" t="s">
        <v>213</v>
      </c>
      <c r="B88" s="1" t="s">
        <v>8</v>
      </c>
      <c r="C88" s="1" t="s">
        <v>9</v>
      </c>
      <c r="D88" s="2" t="s">
        <v>193</v>
      </c>
      <c r="E88" s="1" t="s">
        <v>194</v>
      </c>
      <c r="F88" s="1" t="s">
        <v>42</v>
      </c>
      <c r="G88" s="1" t="s">
        <v>214</v>
      </c>
    </row>
    <row r="89" spans="1:7" ht="12.75">
      <c r="A89" s="2" t="s">
        <v>215</v>
      </c>
      <c r="B89" s="1" t="s">
        <v>8</v>
      </c>
      <c r="C89" s="1" t="s">
        <v>9</v>
      </c>
      <c r="D89" s="2" t="s">
        <v>193</v>
      </c>
      <c r="E89" s="1" t="s">
        <v>194</v>
      </c>
      <c r="F89" s="1" t="s">
        <v>45</v>
      </c>
      <c r="G89" s="1" t="s">
        <v>216</v>
      </c>
    </row>
    <row r="90" spans="1:7" ht="12.75">
      <c r="A90" s="2" t="s">
        <v>217</v>
      </c>
      <c r="B90" s="1" t="s">
        <v>8</v>
      </c>
      <c r="C90" s="1" t="s">
        <v>9</v>
      </c>
      <c r="D90" s="2" t="s">
        <v>193</v>
      </c>
      <c r="E90" s="1" t="s">
        <v>194</v>
      </c>
      <c r="F90" s="1" t="s">
        <v>165</v>
      </c>
      <c r="G90" s="1" t="s">
        <v>218</v>
      </c>
    </row>
    <row r="91" spans="1:7" ht="12.75">
      <c r="A91" s="2" t="s">
        <v>219</v>
      </c>
      <c r="B91" s="1" t="s">
        <v>8</v>
      </c>
      <c r="C91" s="1" t="s">
        <v>9</v>
      </c>
      <c r="D91" s="2" t="s">
        <v>193</v>
      </c>
      <c r="E91" s="1" t="s">
        <v>194</v>
      </c>
      <c r="F91" s="1" t="s">
        <v>62</v>
      </c>
      <c r="G91" s="1" t="s">
        <v>220</v>
      </c>
    </row>
    <row r="92" spans="1:7" ht="12.75">
      <c r="A92" s="2" t="s">
        <v>221</v>
      </c>
      <c r="B92" s="1" t="s">
        <v>8</v>
      </c>
      <c r="C92" s="1" t="s">
        <v>9</v>
      </c>
      <c r="D92" s="2" t="s">
        <v>222</v>
      </c>
      <c r="E92" s="1" t="s">
        <v>223</v>
      </c>
      <c r="F92" s="1" t="s">
        <v>12</v>
      </c>
      <c r="G92" s="1" t="s">
        <v>224</v>
      </c>
    </row>
    <row r="93" spans="1:7" ht="12.75">
      <c r="A93" s="2" t="s">
        <v>225</v>
      </c>
      <c r="B93" s="1" t="s">
        <v>8</v>
      </c>
      <c r="C93" s="1" t="s">
        <v>9</v>
      </c>
      <c r="D93" s="2" t="s">
        <v>222</v>
      </c>
      <c r="E93" s="1" t="s">
        <v>223</v>
      </c>
      <c r="F93" s="1" t="s">
        <v>15</v>
      </c>
      <c r="G93" s="1" t="s">
        <v>226</v>
      </c>
    </row>
    <row r="94" spans="1:7" ht="12.75">
      <c r="A94" s="2" t="s">
        <v>227</v>
      </c>
      <c r="B94" s="1" t="s">
        <v>8</v>
      </c>
      <c r="C94" s="1" t="s">
        <v>9</v>
      </c>
      <c r="D94" s="2" t="s">
        <v>222</v>
      </c>
      <c r="E94" s="1" t="s">
        <v>223</v>
      </c>
      <c r="F94" s="1" t="s">
        <v>18</v>
      </c>
      <c r="G94" s="1" t="s">
        <v>228</v>
      </c>
    </row>
    <row r="95" spans="1:7" ht="12.75">
      <c r="A95" s="2" t="s">
        <v>229</v>
      </c>
      <c r="B95" s="1" t="s">
        <v>8</v>
      </c>
      <c r="C95" s="1" t="s">
        <v>9</v>
      </c>
      <c r="D95" s="2" t="s">
        <v>222</v>
      </c>
      <c r="E95" s="1" t="s">
        <v>223</v>
      </c>
      <c r="F95" s="1" t="s">
        <v>21</v>
      </c>
      <c r="G95" s="1" t="s">
        <v>230</v>
      </c>
    </row>
    <row r="96" spans="1:7" ht="12.75">
      <c r="A96" s="2" t="s">
        <v>231</v>
      </c>
      <c r="B96" s="1" t="s">
        <v>8</v>
      </c>
      <c r="C96" s="1" t="s">
        <v>9</v>
      </c>
      <c r="D96" s="2" t="s">
        <v>222</v>
      </c>
      <c r="E96" s="1" t="s">
        <v>223</v>
      </c>
      <c r="F96" s="1" t="s">
        <v>24</v>
      </c>
      <c r="G96" s="1" t="s">
        <v>232</v>
      </c>
    </row>
    <row r="97" spans="1:7" ht="12.75">
      <c r="A97" s="2" t="s">
        <v>233</v>
      </c>
      <c r="B97" s="1" t="s">
        <v>8</v>
      </c>
      <c r="C97" s="1" t="s">
        <v>9</v>
      </c>
      <c r="D97" s="2" t="s">
        <v>222</v>
      </c>
      <c r="E97" s="1" t="s">
        <v>223</v>
      </c>
      <c r="F97" s="1" t="s">
        <v>27</v>
      </c>
      <c r="G97" s="1" t="s">
        <v>234</v>
      </c>
    </row>
    <row r="98" spans="1:7" ht="12.75">
      <c r="A98" s="2" t="s">
        <v>235</v>
      </c>
      <c r="B98" s="1" t="s">
        <v>8</v>
      </c>
      <c r="C98" s="1" t="s">
        <v>9</v>
      </c>
      <c r="D98" s="2" t="s">
        <v>222</v>
      </c>
      <c r="E98" s="1" t="s">
        <v>223</v>
      </c>
      <c r="F98" s="1" t="s">
        <v>30</v>
      </c>
      <c r="G98" s="1" t="s">
        <v>236</v>
      </c>
    </row>
    <row r="99" spans="1:7" ht="12.75">
      <c r="A99" s="2" t="s">
        <v>237</v>
      </c>
      <c r="B99" s="1" t="s">
        <v>8</v>
      </c>
      <c r="C99" s="1" t="s">
        <v>9</v>
      </c>
      <c r="D99" s="2" t="s">
        <v>222</v>
      </c>
      <c r="E99" s="1" t="s">
        <v>223</v>
      </c>
      <c r="F99" s="1" t="s">
        <v>33</v>
      </c>
      <c r="G99" s="1" t="s">
        <v>238</v>
      </c>
    </row>
    <row r="100" spans="1:7" ht="12.75">
      <c r="A100" s="2" t="s">
        <v>239</v>
      </c>
      <c r="B100" s="1" t="s">
        <v>8</v>
      </c>
      <c r="C100" s="1" t="s">
        <v>9</v>
      </c>
      <c r="D100" s="2" t="s">
        <v>222</v>
      </c>
      <c r="E100" s="1" t="s">
        <v>223</v>
      </c>
      <c r="F100" s="1" t="s">
        <v>36</v>
      </c>
      <c r="G100" s="1" t="s">
        <v>240</v>
      </c>
    </row>
    <row r="101" spans="1:7" ht="12.75">
      <c r="A101" s="2" t="s">
        <v>241</v>
      </c>
      <c r="B101" s="1" t="s">
        <v>8</v>
      </c>
      <c r="C101" s="1" t="s">
        <v>9</v>
      </c>
      <c r="D101" s="2" t="s">
        <v>222</v>
      </c>
      <c r="E101" s="1" t="s">
        <v>223</v>
      </c>
      <c r="F101" s="1" t="s">
        <v>39</v>
      </c>
      <c r="G101" s="1" t="s">
        <v>242</v>
      </c>
    </row>
    <row r="102" spans="1:7" ht="12.75">
      <c r="A102" s="2" t="s">
        <v>243</v>
      </c>
      <c r="B102" s="1" t="s">
        <v>8</v>
      </c>
      <c r="C102" s="1" t="s">
        <v>9</v>
      </c>
      <c r="D102" s="2" t="s">
        <v>222</v>
      </c>
      <c r="E102" s="1" t="s">
        <v>223</v>
      </c>
      <c r="F102" s="1" t="s">
        <v>42</v>
      </c>
      <c r="G102" s="1" t="s">
        <v>244</v>
      </c>
    </row>
    <row r="103" spans="1:7" ht="12.75">
      <c r="A103" s="2" t="s">
        <v>245</v>
      </c>
      <c r="B103" s="1" t="s">
        <v>8</v>
      </c>
      <c r="C103" s="1" t="s">
        <v>9</v>
      </c>
      <c r="D103" s="2" t="s">
        <v>222</v>
      </c>
      <c r="E103" s="1" t="s">
        <v>223</v>
      </c>
      <c r="F103" s="1" t="s">
        <v>45</v>
      </c>
      <c r="G103" s="1" t="s">
        <v>246</v>
      </c>
    </row>
    <row r="104" spans="1:7" ht="12.75">
      <c r="A104" s="2" t="s">
        <v>247</v>
      </c>
      <c r="B104" s="1" t="s">
        <v>8</v>
      </c>
      <c r="C104" s="1" t="s">
        <v>9</v>
      </c>
      <c r="D104" s="2" t="s">
        <v>222</v>
      </c>
      <c r="E104" s="1" t="s">
        <v>223</v>
      </c>
      <c r="F104" s="1" t="s">
        <v>165</v>
      </c>
      <c r="G104" s="1" t="s">
        <v>248</v>
      </c>
    </row>
    <row r="105" spans="1:7" ht="12.75">
      <c r="A105" s="2" t="s">
        <v>249</v>
      </c>
      <c r="B105" s="1" t="s">
        <v>8</v>
      </c>
      <c r="C105" s="1" t="s">
        <v>9</v>
      </c>
      <c r="D105" s="2" t="s">
        <v>250</v>
      </c>
      <c r="E105" s="1" t="s">
        <v>251</v>
      </c>
      <c r="F105" s="1" t="s">
        <v>18</v>
      </c>
      <c r="G105" s="1" t="s">
        <v>252</v>
      </c>
    </row>
    <row r="106" spans="1:7" ht="12.75">
      <c r="A106" s="2" t="s">
        <v>253</v>
      </c>
      <c r="B106" s="1" t="s">
        <v>8</v>
      </c>
      <c r="C106" s="1" t="s">
        <v>9</v>
      </c>
      <c r="D106" s="2" t="s">
        <v>250</v>
      </c>
      <c r="E106" s="1" t="s">
        <v>251</v>
      </c>
      <c r="F106" s="1" t="s">
        <v>21</v>
      </c>
      <c r="G106" s="1" t="s">
        <v>254</v>
      </c>
    </row>
    <row r="107" spans="1:7" ht="12.75">
      <c r="A107" s="2" t="s">
        <v>255</v>
      </c>
      <c r="B107" s="1" t="s">
        <v>8</v>
      </c>
      <c r="C107" s="1" t="s">
        <v>9</v>
      </c>
      <c r="D107" s="2" t="s">
        <v>250</v>
      </c>
      <c r="E107" s="1" t="s">
        <v>251</v>
      </c>
      <c r="F107" s="1" t="s">
        <v>27</v>
      </c>
      <c r="G107" s="1" t="s">
        <v>256</v>
      </c>
    </row>
    <row r="108" spans="1:7" ht="12.75">
      <c r="A108" s="2" t="s">
        <v>257</v>
      </c>
      <c r="B108" s="1" t="s">
        <v>8</v>
      </c>
      <c r="C108" s="1" t="s">
        <v>9</v>
      </c>
      <c r="D108" s="2" t="s">
        <v>250</v>
      </c>
      <c r="E108" s="1" t="s">
        <v>251</v>
      </c>
      <c r="F108" s="1" t="s">
        <v>30</v>
      </c>
      <c r="G108" s="1" t="s">
        <v>258</v>
      </c>
    </row>
    <row r="109" spans="1:7" ht="12.75">
      <c r="A109" s="2" t="s">
        <v>259</v>
      </c>
      <c r="B109" s="1" t="s">
        <v>8</v>
      </c>
      <c r="C109" s="1" t="s">
        <v>9</v>
      </c>
      <c r="D109" s="2" t="s">
        <v>250</v>
      </c>
      <c r="E109" s="1" t="s">
        <v>251</v>
      </c>
      <c r="F109" s="1" t="s">
        <v>33</v>
      </c>
      <c r="G109" s="1" t="s">
        <v>260</v>
      </c>
    </row>
    <row r="110" spans="1:7" ht="12.75">
      <c r="A110" s="2" t="s">
        <v>261</v>
      </c>
      <c r="B110" s="1" t="s">
        <v>8</v>
      </c>
      <c r="C110" s="1" t="s">
        <v>9</v>
      </c>
      <c r="D110" s="2" t="s">
        <v>250</v>
      </c>
      <c r="E110" s="1" t="s">
        <v>251</v>
      </c>
      <c r="F110" s="1" t="s">
        <v>36</v>
      </c>
      <c r="G110" s="1" t="s">
        <v>262</v>
      </c>
    </row>
    <row r="111" spans="1:7" ht="12.75">
      <c r="A111" s="2" t="s">
        <v>263</v>
      </c>
      <c r="B111" s="1" t="s">
        <v>8</v>
      </c>
      <c r="C111" s="1" t="s">
        <v>9</v>
      </c>
      <c r="D111" s="2" t="s">
        <v>250</v>
      </c>
      <c r="E111" s="1" t="s">
        <v>251</v>
      </c>
      <c r="F111" s="1" t="s">
        <v>39</v>
      </c>
      <c r="G111" s="1" t="s">
        <v>264</v>
      </c>
    </row>
    <row r="112" spans="1:7" ht="12.75">
      <c r="A112" s="2" t="s">
        <v>265</v>
      </c>
      <c r="B112" s="1" t="s">
        <v>8</v>
      </c>
      <c r="C112" s="1" t="s">
        <v>9</v>
      </c>
      <c r="D112" s="2" t="s">
        <v>250</v>
      </c>
      <c r="E112" s="1" t="s">
        <v>251</v>
      </c>
      <c r="F112" s="1" t="s">
        <v>42</v>
      </c>
      <c r="G112" s="1" t="s">
        <v>266</v>
      </c>
    </row>
    <row r="113" spans="1:7" ht="12.75">
      <c r="A113" s="2" t="s">
        <v>267</v>
      </c>
      <c r="B113" s="1" t="s">
        <v>8</v>
      </c>
      <c r="C113" s="1" t="s">
        <v>9</v>
      </c>
      <c r="D113" s="2" t="s">
        <v>250</v>
      </c>
      <c r="E113" s="1" t="s">
        <v>251</v>
      </c>
      <c r="F113" s="1" t="s">
        <v>45</v>
      </c>
      <c r="G113" s="1" t="s">
        <v>268</v>
      </c>
    </row>
    <row r="114" spans="1:7" ht="12.75">
      <c r="A114" s="2" t="s">
        <v>269</v>
      </c>
      <c r="B114" s="1" t="s">
        <v>8</v>
      </c>
      <c r="C114" s="1" t="s">
        <v>9</v>
      </c>
      <c r="D114" s="2" t="s">
        <v>250</v>
      </c>
      <c r="E114" s="1" t="s">
        <v>251</v>
      </c>
      <c r="F114" s="1" t="s">
        <v>165</v>
      </c>
      <c r="G114" s="1" t="s">
        <v>270</v>
      </c>
    </row>
    <row r="115" spans="1:7" ht="12.75">
      <c r="A115" s="2" t="s">
        <v>271</v>
      </c>
      <c r="B115" s="1" t="s">
        <v>8</v>
      </c>
      <c r="C115" s="1" t="s">
        <v>9</v>
      </c>
      <c r="D115" s="2" t="s">
        <v>250</v>
      </c>
      <c r="E115" s="1" t="s">
        <v>251</v>
      </c>
      <c r="F115" s="1" t="s">
        <v>62</v>
      </c>
      <c r="G115" s="1" t="s">
        <v>272</v>
      </c>
    </row>
    <row r="116" spans="1:7" ht="12.75">
      <c r="A116" s="2" t="s">
        <v>273</v>
      </c>
      <c r="B116" s="1" t="s">
        <v>8</v>
      </c>
      <c r="C116" s="1" t="s">
        <v>9</v>
      </c>
      <c r="D116" s="2" t="s">
        <v>250</v>
      </c>
      <c r="E116" s="1" t="s">
        <v>251</v>
      </c>
      <c r="F116" s="1" t="s">
        <v>65</v>
      </c>
      <c r="G116" s="1" t="s">
        <v>274</v>
      </c>
    </row>
    <row r="117" spans="1:7" ht="12.75">
      <c r="A117" s="2" t="s">
        <v>275</v>
      </c>
      <c r="B117" s="1" t="s">
        <v>8</v>
      </c>
      <c r="C117" s="1" t="s">
        <v>9</v>
      </c>
      <c r="D117" s="2" t="s">
        <v>250</v>
      </c>
      <c r="E117" s="1" t="s">
        <v>251</v>
      </c>
      <c r="F117" s="1" t="s">
        <v>68</v>
      </c>
      <c r="G117" s="1" t="s">
        <v>276</v>
      </c>
    </row>
    <row r="118" spans="1:7" ht="12.75">
      <c r="A118" s="2" t="s">
        <v>277</v>
      </c>
      <c r="B118" s="1" t="s">
        <v>8</v>
      </c>
      <c r="C118" s="1" t="s">
        <v>9</v>
      </c>
      <c r="D118" s="2" t="s">
        <v>278</v>
      </c>
      <c r="E118" s="1" t="s">
        <v>279</v>
      </c>
      <c r="F118" s="1" t="s">
        <v>12</v>
      </c>
      <c r="G118" s="1" t="s">
        <v>280</v>
      </c>
    </row>
    <row r="119" spans="1:7" ht="12.75">
      <c r="A119" s="2" t="s">
        <v>281</v>
      </c>
      <c r="B119" s="1" t="s">
        <v>8</v>
      </c>
      <c r="C119" s="1" t="s">
        <v>9</v>
      </c>
      <c r="D119" s="2" t="s">
        <v>278</v>
      </c>
      <c r="E119" s="1" t="s">
        <v>279</v>
      </c>
      <c r="F119" s="1" t="s">
        <v>15</v>
      </c>
      <c r="G119" s="1" t="s">
        <v>282</v>
      </c>
    </row>
    <row r="120" spans="1:7" ht="12.75">
      <c r="A120" s="2" t="s">
        <v>283</v>
      </c>
      <c r="B120" s="1" t="s">
        <v>8</v>
      </c>
      <c r="C120" s="1" t="s">
        <v>9</v>
      </c>
      <c r="D120" s="2" t="s">
        <v>278</v>
      </c>
      <c r="E120" s="1" t="s">
        <v>279</v>
      </c>
      <c r="F120" s="1" t="s">
        <v>18</v>
      </c>
      <c r="G120" s="1" t="s">
        <v>284</v>
      </c>
    </row>
    <row r="121" spans="1:7" ht="12.75">
      <c r="A121" s="2" t="s">
        <v>285</v>
      </c>
      <c r="B121" s="1" t="s">
        <v>8</v>
      </c>
      <c r="C121" s="1" t="s">
        <v>9</v>
      </c>
      <c r="D121" s="2" t="s">
        <v>278</v>
      </c>
      <c r="E121" s="1" t="s">
        <v>279</v>
      </c>
      <c r="F121" s="1" t="s">
        <v>21</v>
      </c>
      <c r="G121" s="1" t="s">
        <v>286</v>
      </c>
    </row>
    <row r="122" spans="1:7" ht="12.75">
      <c r="A122" s="2" t="s">
        <v>287</v>
      </c>
      <c r="B122" s="1" t="s">
        <v>8</v>
      </c>
      <c r="C122" s="1" t="s">
        <v>9</v>
      </c>
      <c r="D122" s="2" t="s">
        <v>278</v>
      </c>
      <c r="E122" s="1" t="s">
        <v>279</v>
      </c>
      <c r="F122" s="1" t="s">
        <v>24</v>
      </c>
      <c r="G122" s="1" t="s">
        <v>288</v>
      </c>
    </row>
    <row r="123" spans="1:7" ht="12.75">
      <c r="A123" s="2" t="s">
        <v>289</v>
      </c>
      <c r="B123" s="1" t="s">
        <v>8</v>
      </c>
      <c r="C123" s="1" t="s">
        <v>9</v>
      </c>
      <c r="D123" s="2" t="s">
        <v>278</v>
      </c>
      <c r="E123" s="1" t="s">
        <v>279</v>
      </c>
      <c r="F123" s="1" t="s">
        <v>27</v>
      </c>
      <c r="G123" s="1" t="s">
        <v>290</v>
      </c>
    </row>
    <row r="124" spans="1:7" ht="12.75">
      <c r="A124" s="2" t="s">
        <v>291</v>
      </c>
      <c r="B124" s="1" t="s">
        <v>8</v>
      </c>
      <c r="C124" s="1" t="s">
        <v>9</v>
      </c>
      <c r="D124" s="2" t="s">
        <v>278</v>
      </c>
      <c r="E124" s="1" t="s">
        <v>279</v>
      </c>
      <c r="F124" s="1" t="s">
        <v>30</v>
      </c>
      <c r="G124" s="1" t="s">
        <v>292</v>
      </c>
    </row>
    <row r="125" spans="1:7" ht="12.75">
      <c r="A125" s="2" t="s">
        <v>293</v>
      </c>
      <c r="B125" s="1" t="s">
        <v>8</v>
      </c>
      <c r="C125" s="1" t="s">
        <v>9</v>
      </c>
      <c r="D125" s="2" t="s">
        <v>278</v>
      </c>
      <c r="E125" s="1" t="s">
        <v>279</v>
      </c>
      <c r="F125" s="1" t="s">
        <v>33</v>
      </c>
      <c r="G125" s="1" t="s">
        <v>294</v>
      </c>
    </row>
    <row r="126" spans="1:7" ht="12.75">
      <c r="A126" s="2" t="s">
        <v>295</v>
      </c>
      <c r="B126" s="1" t="s">
        <v>8</v>
      </c>
      <c r="C126" s="1" t="s">
        <v>9</v>
      </c>
      <c r="D126" s="2" t="s">
        <v>296</v>
      </c>
      <c r="E126" s="1" t="s">
        <v>297</v>
      </c>
      <c r="F126" s="1" t="s">
        <v>12</v>
      </c>
      <c r="G126" s="1" t="s">
        <v>298</v>
      </c>
    </row>
    <row r="127" spans="1:7" ht="12.75">
      <c r="A127" s="2" t="s">
        <v>299</v>
      </c>
      <c r="B127" s="1" t="s">
        <v>8</v>
      </c>
      <c r="C127" s="1" t="s">
        <v>9</v>
      </c>
      <c r="D127" s="2" t="s">
        <v>296</v>
      </c>
      <c r="E127" s="1" t="s">
        <v>297</v>
      </c>
      <c r="F127" s="1" t="s">
        <v>15</v>
      </c>
      <c r="G127" s="1" t="s">
        <v>300</v>
      </c>
    </row>
    <row r="128" spans="1:7" ht="12.75">
      <c r="A128" s="2" t="s">
        <v>301</v>
      </c>
      <c r="B128" s="1" t="s">
        <v>8</v>
      </c>
      <c r="C128" s="1" t="s">
        <v>9</v>
      </c>
      <c r="D128" s="2" t="s">
        <v>296</v>
      </c>
      <c r="E128" s="1" t="s">
        <v>297</v>
      </c>
      <c r="F128" s="1" t="s">
        <v>18</v>
      </c>
      <c r="G128" s="1" t="s">
        <v>302</v>
      </c>
    </row>
    <row r="129" spans="1:7" ht="12.75">
      <c r="A129" s="2" t="s">
        <v>303</v>
      </c>
      <c r="B129" s="1" t="s">
        <v>8</v>
      </c>
      <c r="C129" s="1" t="s">
        <v>9</v>
      </c>
      <c r="D129" s="2" t="s">
        <v>296</v>
      </c>
      <c r="E129" s="1" t="s">
        <v>297</v>
      </c>
      <c r="F129" s="1" t="s">
        <v>21</v>
      </c>
      <c r="G129" s="1" t="s">
        <v>304</v>
      </c>
    </row>
    <row r="130" spans="1:7" ht="12.75">
      <c r="A130" s="2" t="s">
        <v>305</v>
      </c>
      <c r="B130" s="1" t="s">
        <v>8</v>
      </c>
      <c r="C130" s="1" t="s">
        <v>9</v>
      </c>
      <c r="D130" s="2" t="s">
        <v>296</v>
      </c>
      <c r="E130" s="1" t="s">
        <v>297</v>
      </c>
      <c r="F130" s="1" t="s">
        <v>24</v>
      </c>
      <c r="G130" s="1" t="s">
        <v>306</v>
      </c>
    </row>
    <row r="131" spans="1:7" ht="12.75">
      <c r="A131" s="2" t="s">
        <v>307</v>
      </c>
      <c r="B131" s="1" t="s">
        <v>8</v>
      </c>
      <c r="C131" s="1" t="s">
        <v>9</v>
      </c>
      <c r="D131" s="2" t="s">
        <v>296</v>
      </c>
      <c r="E131" s="1" t="s">
        <v>297</v>
      </c>
      <c r="F131" s="1" t="s">
        <v>27</v>
      </c>
      <c r="G131" s="1" t="s">
        <v>308</v>
      </c>
    </row>
    <row r="132" spans="1:7" ht="12.75">
      <c r="A132" s="2" t="s">
        <v>309</v>
      </c>
      <c r="B132" s="1" t="s">
        <v>8</v>
      </c>
      <c r="C132" s="1" t="s">
        <v>9</v>
      </c>
      <c r="D132" s="2" t="s">
        <v>296</v>
      </c>
      <c r="E132" s="1" t="s">
        <v>297</v>
      </c>
      <c r="F132" s="1" t="s">
        <v>30</v>
      </c>
      <c r="G132" s="1" t="s">
        <v>310</v>
      </c>
    </row>
    <row r="133" spans="1:7" ht="12.75">
      <c r="A133" s="2" t="s">
        <v>311</v>
      </c>
      <c r="B133" s="1" t="s">
        <v>8</v>
      </c>
      <c r="C133" s="1" t="s">
        <v>9</v>
      </c>
      <c r="D133" s="2" t="s">
        <v>296</v>
      </c>
      <c r="E133" s="1" t="s">
        <v>297</v>
      </c>
      <c r="F133" s="1" t="s">
        <v>33</v>
      </c>
      <c r="G133" s="1" t="s">
        <v>312</v>
      </c>
    </row>
    <row r="134" spans="1:7" ht="12.75">
      <c r="A134" s="2" t="s">
        <v>313</v>
      </c>
      <c r="B134" s="1" t="s">
        <v>8</v>
      </c>
      <c r="C134" s="1" t="s">
        <v>9</v>
      </c>
      <c r="D134" s="2" t="s">
        <v>296</v>
      </c>
      <c r="E134" s="1" t="s">
        <v>297</v>
      </c>
      <c r="F134" s="1" t="s">
        <v>36</v>
      </c>
      <c r="G134" s="1" t="s">
        <v>314</v>
      </c>
    </row>
    <row r="135" spans="1:7" ht="12.75">
      <c r="A135" s="2" t="s">
        <v>315</v>
      </c>
      <c r="B135" s="1" t="s">
        <v>8</v>
      </c>
      <c r="C135" s="1" t="s">
        <v>9</v>
      </c>
      <c r="D135" s="2" t="s">
        <v>296</v>
      </c>
      <c r="E135" s="1" t="s">
        <v>297</v>
      </c>
      <c r="F135" s="1" t="s">
        <v>39</v>
      </c>
      <c r="G135" s="1" t="s">
        <v>297</v>
      </c>
    </row>
    <row r="136" spans="1:7" ht="12.75">
      <c r="A136" s="2" t="s">
        <v>316</v>
      </c>
      <c r="B136" s="1" t="s">
        <v>8</v>
      </c>
      <c r="C136" s="1" t="s">
        <v>9</v>
      </c>
      <c r="D136" s="2" t="s">
        <v>296</v>
      </c>
      <c r="E136" s="1" t="s">
        <v>297</v>
      </c>
      <c r="F136" s="1" t="s">
        <v>42</v>
      </c>
      <c r="G136" s="1" t="s">
        <v>317</v>
      </c>
    </row>
    <row r="137" spans="1:7" ht="12.75">
      <c r="A137" s="2" t="s">
        <v>318</v>
      </c>
      <c r="B137" s="1" t="s">
        <v>8</v>
      </c>
      <c r="C137" s="1" t="s">
        <v>9</v>
      </c>
      <c r="D137" s="2" t="s">
        <v>296</v>
      </c>
      <c r="E137" s="1" t="s">
        <v>297</v>
      </c>
      <c r="F137" s="1" t="s">
        <v>45</v>
      </c>
      <c r="G137" s="1" t="s">
        <v>319</v>
      </c>
    </row>
    <row r="138" spans="1:7" ht="12.75">
      <c r="A138" s="2" t="s">
        <v>320</v>
      </c>
      <c r="B138" s="1" t="s">
        <v>8</v>
      </c>
      <c r="C138" s="1" t="s">
        <v>9</v>
      </c>
      <c r="D138" s="2" t="s">
        <v>296</v>
      </c>
      <c r="E138" s="1" t="s">
        <v>297</v>
      </c>
      <c r="F138" s="1" t="s">
        <v>165</v>
      </c>
      <c r="G138" s="1" t="s">
        <v>321</v>
      </c>
    </row>
    <row r="139" spans="1:7" ht="12.75">
      <c r="A139" s="2" t="s">
        <v>322</v>
      </c>
      <c r="B139" s="1" t="s">
        <v>8</v>
      </c>
      <c r="C139" s="1" t="s">
        <v>9</v>
      </c>
      <c r="D139" s="2" t="s">
        <v>296</v>
      </c>
      <c r="E139" s="1" t="s">
        <v>297</v>
      </c>
      <c r="F139" s="1" t="s">
        <v>62</v>
      </c>
      <c r="G139" s="1" t="s">
        <v>323</v>
      </c>
    </row>
    <row r="140" spans="1:7" ht="12.75">
      <c r="A140" s="2" t="s">
        <v>324</v>
      </c>
      <c r="B140" s="1" t="s">
        <v>8</v>
      </c>
      <c r="C140" s="1" t="s">
        <v>9</v>
      </c>
      <c r="D140" s="2" t="s">
        <v>296</v>
      </c>
      <c r="E140" s="1" t="s">
        <v>297</v>
      </c>
      <c r="F140" s="1" t="s">
        <v>65</v>
      </c>
      <c r="G140" s="1" t="s">
        <v>325</v>
      </c>
    </row>
    <row r="141" spans="1:7" ht="12.75">
      <c r="A141" s="2" t="s">
        <v>326</v>
      </c>
      <c r="B141" s="1" t="s">
        <v>8</v>
      </c>
      <c r="C141" s="1" t="s">
        <v>9</v>
      </c>
      <c r="D141" s="2" t="s">
        <v>296</v>
      </c>
      <c r="E141" s="1" t="s">
        <v>297</v>
      </c>
      <c r="F141" s="1" t="s">
        <v>68</v>
      </c>
      <c r="G141" s="1" t="s">
        <v>327</v>
      </c>
    </row>
    <row r="142" spans="1:7" ht="12.75">
      <c r="A142" s="2" t="s">
        <v>328</v>
      </c>
      <c r="B142" s="1" t="s">
        <v>8</v>
      </c>
      <c r="C142" s="1" t="s">
        <v>9</v>
      </c>
      <c r="D142" s="2" t="s">
        <v>296</v>
      </c>
      <c r="E142" s="1" t="s">
        <v>297</v>
      </c>
      <c r="F142" s="1" t="s">
        <v>71</v>
      </c>
      <c r="G142" s="1" t="s">
        <v>329</v>
      </c>
    </row>
    <row r="143" spans="1:7" ht="12.75">
      <c r="A143" s="2" t="s">
        <v>330</v>
      </c>
      <c r="B143" s="1" t="s">
        <v>8</v>
      </c>
      <c r="C143" s="1" t="s">
        <v>9</v>
      </c>
      <c r="D143" s="2" t="s">
        <v>296</v>
      </c>
      <c r="E143" s="1" t="s">
        <v>297</v>
      </c>
      <c r="F143" s="1" t="s">
        <v>74</v>
      </c>
      <c r="G143" s="1" t="s">
        <v>331</v>
      </c>
    </row>
    <row r="144" spans="1:7" ht="12.75">
      <c r="A144" s="2" t="s">
        <v>332</v>
      </c>
      <c r="B144" s="1" t="s">
        <v>8</v>
      </c>
      <c r="C144" s="1" t="s">
        <v>9</v>
      </c>
      <c r="D144" s="2" t="s">
        <v>296</v>
      </c>
      <c r="E144" s="1" t="s">
        <v>297</v>
      </c>
      <c r="F144" s="1" t="s">
        <v>77</v>
      </c>
      <c r="G144" s="1" t="s">
        <v>333</v>
      </c>
    </row>
    <row r="145" spans="1:7" ht="12.75">
      <c r="A145" s="2" t="s">
        <v>334</v>
      </c>
      <c r="B145" s="1" t="s">
        <v>8</v>
      </c>
      <c r="C145" s="1" t="s">
        <v>9</v>
      </c>
      <c r="D145" s="2" t="s">
        <v>296</v>
      </c>
      <c r="E145" s="1" t="s">
        <v>297</v>
      </c>
      <c r="F145" s="1" t="s">
        <v>80</v>
      </c>
      <c r="G145" s="1" t="s">
        <v>335</v>
      </c>
    </row>
    <row r="146" spans="1:7" ht="12.75">
      <c r="A146" s="2" t="s">
        <v>336</v>
      </c>
      <c r="B146" s="1" t="s">
        <v>8</v>
      </c>
      <c r="C146" s="1" t="s">
        <v>9</v>
      </c>
      <c r="D146" s="2" t="s">
        <v>337</v>
      </c>
      <c r="E146" s="1" t="s">
        <v>338</v>
      </c>
      <c r="F146" s="1" t="s">
        <v>12</v>
      </c>
      <c r="G146" s="1" t="s">
        <v>339</v>
      </c>
    </row>
    <row r="147" spans="1:7" ht="12.75">
      <c r="A147" s="2" t="s">
        <v>340</v>
      </c>
      <c r="B147" s="1" t="s">
        <v>8</v>
      </c>
      <c r="C147" s="1" t="s">
        <v>9</v>
      </c>
      <c r="D147" s="2" t="s">
        <v>337</v>
      </c>
      <c r="E147" s="1" t="s">
        <v>338</v>
      </c>
      <c r="F147" s="1" t="s">
        <v>15</v>
      </c>
      <c r="G147" s="1" t="s">
        <v>341</v>
      </c>
    </row>
    <row r="148" spans="1:7" ht="12.75">
      <c r="A148" s="2" t="s">
        <v>342</v>
      </c>
      <c r="B148" s="1" t="s">
        <v>8</v>
      </c>
      <c r="C148" s="1" t="s">
        <v>9</v>
      </c>
      <c r="D148" s="2" t="s">
        <v>337</v>
      </c>
      <c r="E148" s="1" t="s">
        <v>338</v>
      </c>
      <c r="F148" s="1" t="s">
        <v>18</v>
      </c>
      <c r="G148" s="1" t="s">
        <v>343</v>
      </c>
    </row>
    <row r="149" spans="1:7" ht="12.75">
      <c r="A149" s="2" t="s">
        <v>344</v>
      </c>
      <c r="B149" s="1" t="s">
        <v>8</v>
      </c>
      <c r="C149" s="1" t="s">
        <v>9</v>
      </c>
      <c r="D149" s="2" t="s">
        <v>337</v>
      </c>
      <c r="E149" s="1" t="s">
        <v>338</v>
      </c>
      <c r="F149" s="1" t="s">
        <v>21</v>
      </c>
      <c r="G149" s="1" t="s">
        <v>345</v>
      </c>
    </row>
    <row r="150" spans="1:7" ht="12.75">
      <c r="A150" s="2" t="s">
        <v>346</v>
      </c>
      <c r="B150" s="1" t="s">
        <v>8</v>
      </c>
      <c r="C150" s="1" t="s">
        <v>9</v>
      </c>
      <c r="D150" s="2" t="s">
        <v>337</v>
      </c>
      <c r="E150" s="1" t="s">
        <v>338</v>
      </c>
      <c r="F150" s="1" t="s">
        <v>24</v>
      </c>
      <c r="G150" s="1" t="s">
        <v>347</v>
      </c>
    </row>
    <row r="151" spans="1:7" ht="12.75">
      <c r="A151" s="2" t="s">
        <v>348</v>
      </c>
      <c r="B151" s="1" t="s">
        <v>8</v>
      </c>
      <c r="C151" s="1" t="s">
        <v>9</v>
      </c>
      <c r="D151" s="2" t="s">
        <v>337</v>
      </c>
      <c r="E151" s="1" t="s">
        <v>338</v>
      </c>
      <c r="F151" s="1" t="s">
        <v>27</v>
      </c>
      <c r="G151" s="1" t="s">
        <v>349</v>
      </c>
    </row>
    <row r="152" spans="1:7" ht="12.75">
      <c r="A152" s="2" t="s">
        <v>350</v>
      </c>
      <c r="B152" s="1" t="s">
        <v>8</v>
      </c>
      <c r="C152" s="1" t="s">
        <v>9</v>
      </c>
      <c r="D152" s="2" t="s">
        <v>337</v>
      </c>
      <c r="E152" s="1" t="s">
        <v>338</v>
      </c>
      <c r="F152" s="1" t="s">
        <v>30</v>
      </c>
      <c r="G152" s="1" t="s">
        <v>351</v>
      </c>
    </row>
    <row r="153" spans="1:7" ht="12.75">
      <c r="A153" s="2" t="s">
        <v>352</v>
      </c>
      <c r="B153" s="1" t="s">
        <v>8</v>
      </c>
      <c r="C153" s="1" t="s">
        <v>9</v>
      </c>
      <c r="D153" s="2" t="s">
        <v>337</v>
      </c>
      <c r="E153" s="1" t="s">
        <v>338</v>
      </c>
      <c r="F153" s="1" t="s">
        <v>33</v>
      </c>
      <c r="G153" s="1" t="s">
        <v>353</v>
      </c>
    </row>
    <row r="154" spans="1:7" ht="12.75">
      <c r="A154" s="2" t="s">
        <v>354</v>
      </c>
      <c r="B154" s="1" t="s">
        <v>8</v>
      </c>
      <c r="C154" s="1" t="s">
        <v>9</v>
      </c>
      <c r="D154" s="2" t="s">
        <v>337</v>
      </c>
      <c r="E154" s="1" t="s">
        <v>338</v>
      </c>
      <c r="F154" s="1" t="s">
        <v>36</v>
      </c>
      <c r="G154" s="1" t="s">
        <v>355</v>
      </c>
    </row>
    <row r="155" spans="1:7" ht="12.75">
      <c r="A155" s="2" t="s">
        <v>356</v>
      </c>
      <c r="B155" s="1" t="s">
        <v>8</v>
      </c>
      <c r="C155" s="1" t="s">
        <v>9</v>
      </c>
      <c r="D155" s="2" t="s">
        <v>337</v>
      </c>
      <c r="E155" s="1" t="s">
        <v>338</v>
      </c>
      <c r="F155" s="1" t="s">
        <v>39</v>
      </c>
      <c r="G155" s="1" t="s">
        <v>357</v>
      </c>
    </row>
    <row r="156" spans="1:7" ht="12.75">
      <c r="A156" s="2" t="s">
        <v>358</v>
      </c>
      <c r="B156" s="1" t="s">
        <v>8</v>
      </c>
      <c r="C156" s="1" t="s">
        <v>9</v>
      </c>
      <c r="D156" s="2" t="s">
        <v>337</v>
      </c>
      <c r="E156" s="1" t="s">
        <v>338</v>
      </c>
      <c r="F156" s="1" t="s">
        <v>42</v>
      </c>
      <c r="G156" s="1" t="s">
        <v>359</v>
      </c>
    </row>
    <row r="157" spans="1:7" ht="12.75">
      <c r="A157" s="2" t="s">
        <v>360</v>
      </c>
      <c r="B157" s="1" t="s">
        <v>8</v>
      </c>
      <c r="C157" s="1" t="s">
        <v>9</v>
      </c>
      <c r="D157" s="2" t="s">
        <v>361</v>
      </c>
      <c r="E157" s="1" t="s">
        <v>362</v>
      </c>
      <c r="F157" s="1" t="s">
        <v>12</v>
      </c>
      <c r="G157" s="1" t="s">
        <v>363</v>
      </c>
    </row>
    <row r="158" spans="1:7" ht="12.75">
      <c r="A158" s="2" t="s">
        <v>364</v>
      </c>
      <c r="B158" s="1" t="s">
        <v>8</v>
      </c>
      <c r="C158" s="1" t="s">
        <v>9</v>
      </c>
      <c r="D158" s="2" t="s">
        <v>361</v>
      </c>
      <c r="E158" s="1" t="s">
        <v>362</v>
      </c>
      <c r="F158" s="1" t="s">
        <v>15</v>
      </c>
      <c r="G158" s="1" t="s">
        <v>365</v>
      </c>
    </row>
    <row r="159" spans="1:7" ht="12.75">
      <c r="A159" s="2" t="s">
        <v>366</v>
      </c>
      <c r="B159" s="1" t="s">
        <v>8</v>
      </c>
      <c r="C159" s="1" t="s">
        <v>9</v>
      </c>
      <c r="D159" s="2" t="s">
        <v>361</v>
      </c>
      <c r="E159" s="1" t="s">
        <v>362</v>
      </c>
      <c r="F159" s="1" t="s">
        <v>18</v>
      </c>
      <c r="G159" s="1" t="s">
        <v>367</v>
      </c>
    </row>
    <row r="160" spans="1:7" ht="12.75">
      <c r="A160" s="2" t="s">
        <v>368</v>
      </c>
      <c r="B160" s="1" t="s">
        <v>8</v>
      </c>
      <c r="C160" s="1" t="s">
        <v>9</v>
      </c>
      <c r="D160" s="2" t="s">
        <v>361</v>
      </c>
      <c r="E160" s="1" t="s">
        <v>362</v>
      </c>
      <c r="F160" s="1" t="s">
        <v>21</v>
      </c>
      <c r="G160" s="1" t="s">
        <v>369</v>
      </c>
    </row>
    <row r="161" spans="1:7" ht="12.75">
      <c r="A161" s="2" t="s">
        <v>370</v>
      </c>
      <c r="B161" s="1" t="s">
        <v>8</v>
      </c>
      <c r="C161" s="1" t="s">
        <v>9</v>
      </c>
      <c r="D161" s="2" t="s">
        <v>361</v>
      </c>
      <c r="E161" s="1" t="s">
        <v>362</v>
      </c>
      <c r="F161" s="1" t="s">
        <v>24</v>
      </c>
      <c r="G161" s="1" t="s">
        <v>338</v>
      </c>
    </row>
    <row r="162" spans="1:7" ht="12.75">
      <c r="A162" s="2" t="s">
        <v>371</v>
      </c>
      <c r="B162" s="1" t="s">
        <v>8</v>
      </c>
      <c r="C162" s="1" t="s">
        <v>9</v>
      </c>
      <c r="D162" s="2" t="s">
        <v>361</v>
      </c>
      <c r="E162" s="1" t="s">
        <v>362</v>
      </c>
      <c r="F162" s="1" t="s">
        <v>27</v>
      </c>
      <c r="G162" s="1" t="s">
        <v>372</v>
      </c>
    </row>
    <row r="163" spans="1:7" ht="12.75">
      <c r="A163" s="2" t="s">
        <v>373</v>
      </c>
      <c r="B163" s="1" t="s">
        <v>8</v>
      </c>
      <c r="C163" s="1" t="s">
        <v>9</v>
      </c>
      <c r="D163" s="2" t="s">
        <v>361</v>
      </c>
      <c r="E163" s="1" t="s">
        <v>362</v>
      </c>
      <c r="F163" s="1" t="s">
        <v>30</v>
      </c>
      <c r="G163" s="1" t="s">
        <v>374</v>
      </c>
    </row>
    <row r="164" spans="1:7" ht="12.75">
      <c r="A164" s="2" t="s">
        <v>375</v>
      </c>
      <c r="B164" s="1" t="s">
        <v>8</v>
      </c>
      <c r="C164" s="1" t="s">
        <v>9</v>
      </c>
      <c r="D164" s="2" t="s">
        <v>361</v>
      </c>
      <c r="E164" s="1" t="s">
        <v>362</v>
      </c>
      <c r="F164" s="1" t="s">
        <v>33</v>
      </c>
      <c r="G164" s="1" t="s">
        <v>376</v>
      </c>
    </row>
    <row r="165" spans="1:7" ht="12.75">
      <c r="A165" s="2" t="s">
        <v>377</v>
      </c>
      <c r="B165" s="1" t="s">
        <v>8</v>
      </c>
      <c r="C165" s="1" t="s">
        <v>9</v>
      </c>
      <c r="D165" s="2" t="s">
        <v>361</v>
      </c>
      <c r="E165" s="1" t="s">
        <v>362</v>
      </c>
      <c r="F165" s="1" t="s">
        <v>36</v>
      </c>
      <c r="G165" s="1" t="s">
        <v>378</v>
      </c>
    </row>
    <row r="166" spans="1:7" ht="12.75">
      <c r="A166" s="2" t="s">
        <v>379</v>
      </c>
      <c r="B166" s="1" t="s">
        <v>8</v>
      </c>
      <c r="C166" s="1" t="s">
        <v>9</v>
      </c>
      <c r="D166" s="2" t="s">
        <v>380</v>
      </c>
      <c r="E166" s="1" t="s">
        <v>381</v>
      </c>
      <c r="F166" s="1" t="s">
        <v>12</v>
      </c>
      <c r="G166" s="1" t="s">
        <v>382</v>
      </c>
    </row>
    <row r="167" spans="1:7" ht="12.75">
      <c r="A167" s="2" t="s">
        <v>383</v>
      </c>
      <c r="B167" s="1" t="s">
        <v>8</v>
      </c>
      <c r="C167" s="1" t="s">
        <v>9</v>
      </c>
      <c r="D167" s="2" t="s">
        <v>380</v>
      </c>
      <c r="E167" s="1" t="s">
        <v>381</v>
      </c>
      <c r="F167" s="1" t="s">
        <v>15</v>
      </c>
      <c r="G167" s="1" t="s">
        <v>384</v>
      </c>
    </row>
    <row r="168" spans="1:7" ht="12.75">
      <c r="A168" s="2" t="s">
        <v>385</v>
      </c>
      <c r="B168" s="1" t="s">
        <v>8</v>
      </c>
      <c r="C168" s="1" t="s">
        <v>9</v>
      </c>
      <c r="D168" s="2" t="s">
        <v>380</v>
      </c>
      <c r="E168" s="1" t="s">
        <v>381</v>
      </c>
      <c r="F168" s="1" t="s">
        <v>18</v>
      </c>
      <c r="G168" s="1" t="s">
        <v>386</v>
      </c>
    </row>
    <row r="169" spans="1:7" ht="12.75">
      <c r="A169" s="2" t="s">
        <v>387</v>
      </c>
      <c r="B169" s="1" t="s">
        <v>8</v>
      </c>
      <c r="C169" s="1" t="s">
        <v>9</v>
      </c>
      <c r="D169" s="2" t="s">
        <v>380</v>
      </c>
      <c r="E169" s="1" t="s">
        <v>381</v>
      </c>
      <c r="F169" s="1" t="s">
        <v>21</v>
      </c>
      <c r="G169" s="1" t="s">
        <v>388</v>
      </c>
    </row>
    <row r="170" spans="1:7" ht="12.75">
      <c r="A170" s="2" t="s">
        <v>389</v>
      </c>
      <c r="B170" s="1" t="s">
        <v>8</v>
      </c>
      <c r="C170" s="1" t="s">
        <v>9</v>
      </c>
      <c r="D170" s="2" t="s">
        <v>380</v>
      </c>
      <c r="E170" s="1" t="s">
        <v>381</v>
      </c>
      <c r="F170" s="1" t="s">
        <v>24</v>
      </c>
      <c r="G170" s="1" t="s">
        <v>390</v>
      </c>
    </row>
    <row r="171" spans="1:7" ht="12.75">
      <c r="A171" s="2" t="s">
        <v>391</v>
      </c>
      <c r="B171" s="1" t="s">
        <v>8</v>
      </c>
      <c r="C171" s="1" t="s">
        <v>9</v>
      </c>
      <c r="D171" s="2" t="s">
        <v>380</v>
      </c>
      <c r="E171" s="1" t="s">
        <v>381</v>
      </c>
      <c r="F171" s="1" t="s">
        <v>27</v>
      </c>
      <c r="G171" s="1" t="s">
        <v>392</v>
      </c>
    </row>
    <row r="172" spans="1:7" ht="12.75">
      <c r="A172" s="2" t="s">
        <v>393</v>
      </c>
      <c r="B172" s="1" t="s">
        <v>8</v>
      </c>
      <c r="C172" s="1" t="s">
        <v>9</v>
      </c>
      <c r="D172" s="2" t="s">
        <v>380</v>
      </c>
      <c r="E172" s="1" t="s">
        <v>381</v>
      </c>
      <c r="F172" s="1" t="s">
        <v>30</v>
      </c>
      <c r="G172" s="1" t="s">
        <v>394</v>
      </c>
    </row>
    <row r="173" spans="1:7" ht="12.75">
      <c r="A173" s="2" t="s">
        <v>395</v>
      </c>
      <c r="B173" s="1" t="s">
        <v>8</v>
      </c>
      <c r="C173" s="1" t="s">
        <v>9</v>
      </c>
      <c r="D173" s="2" t="s">
        <v>380</v>
      </c>
      <c r="E173" s="1" t="s">
        <v>381</v>
      </c>
      <c r="F173" s="1" t="s">
        <v>33</v>
      </c>
      <c r="G173" s="1" t="s">
        <v>381</v>
      </c>
    </row>
    <row r="174" spans="1:7" ht="12.75">
      <c r="A174" s="2" t="s">
        <v>396</v>
      </c>
      <c r="B174" s="1" t="s">
        <v>8</v>
      </c>
      <c r="C174" s="1" t="s">
        <v>9</v>
      </c>
      <c r="D174" s="2" t="s">
        <v>380</v>
      </c>
      <c r="E174" s="1" t="s">
        <v>381</v>
      </c>
      <c r="F174" s="1" t="s">
        <v>36</v>
      </c>
      <c r="G174" s="1" t="s">
        <v>397</v>
      </c>
    </row>
    <row r="175" spans="1:7" ht="12.75">
      <c r="A175" s="2" t="s">
        <v>398</v>
      </c>
      <c r="B175" s="1" t="s">
        <v>8</v>
      </c>
      <c r="C175" s="1" t="s">
        <v>9</v>
      </c>
      <c r="D175" s="2" t="s">
        <v>380</v>
      </c>
      <c r="E175" s="1" t="s">
        <v>381</v>
      </c>
      <c r="F175" s="1" t="s">
        <v>39</v>
      </c>
      <c r="G175" s="1" t="s">
        <v>399</v>
      </c>
    </row>
    <row r="176" spans="1:7" ht="12.75">
      <c r="A176" s="2" t="s">
        <v>400</v>
      </c>
      <c r="B176" s="1" t="s">
        <v>8</v>
      </c>
      <c r="C176" s="1" t="s">
        <v>9</v>
      </c>
      <c r="D176" s="2" t="s">
        <v>380</v>
      </c>
      <c r="E176" s="1" t="s">
        <v>381</v>
      </c>
      <c r="F176" s="1" t="s">
        <v>42</v>
      </c>
      <c r="G176" s="1" t="s">
        <v>401</v>
      </c>
    </row>
    <row r="177" spans="1:7" ht="12.75">
      <c r="A177" s="2" t="s">
        <v>402</v>
      </c>
      <c r="B177" s="1" t="s">
        <v>8</v>
      </c>
      <c r="C177" s="1" t="s">
        <v>9</v>
      </c>
      <c r="D177" s="2" t="s">
        <v>380</v>
      </c>
      <c r="E177" s="1" t="s">
        <v>381</v>
      </c>
      <c r="F177" s="1" t="s">
        <v>45</v>
      </c>
      <c r="G177" s="1" t="s">
        <v>403</v>
      </c>
    </row>
    <row r="178" spans="1:7" ht="12.75">
      <c r="A178" s="2" t="s">
        <v>404</v>
      </c>
      <c r="B178" s="1" t="s">
        <v>8</v>
      </c>
      <c r="C178" s="1" t="s">
        <v>9</v>
      </c>
      <c r="D178" s="2" t="s">
        <v>380</v>
      </c>
      <c r="E178" s="1" t="s">
        <v>381</v>
      </c>
      <c r="F178" s="1" t="s">
        <v>165</v>
      </c>
      <c r="G178" s="1" t="s">
        <v>405</v>
      </c>
    </row>
    <row r="179" spans="1:7" ht="12.75">
      <c r="A179" s="2" t="s">
        <v>406</v>
      </c>
      <c r="B179" s="1" t="s">
        <v>8</v>
      </c>
      <c r="C179" s="1" t="s">
        <v>9</v>
      </c>
      <c r="D179" s="2" t="s">
        <v>380</v>
      </c>
      <c r="E179" s="1" t="s">
        <v>381</v>
      </c>
      <c r="F179" s="1" t="s">
        <v>62</v>
      </c>
      <c r="G179" s="1" t="s">
        <v>407</v>
      </c>
    </row>
    <row r="180" spans="1:7" ht="12.75">
      <c r="A180" s="2" t="s">
        <v>408</v>
      </c>
      <c r="B180" s="1" t="s">
        <v>8</v>
      </c>
      <c r="C180" s="1" t="s">
        <v>9</v>
      </c>
      <c r="D180" s="2" t="s">
        <v>380</v>
      </c>
      <c r="E180" s="1" t="s">
        <v>381</v>
      </c>
      <c r="F180" s="1" t="s">
        <v>65</v>
      </c>
      <c r="G180" s="1" t="s">
        <v>409</v>
      </c>
    </row>
    <row r="181" spans="1:7" ht="12.75">
      <c r="A181" s="2" t="s">
        <v>410</v>
      </c>
      <c r="B181" s="1" t="s">
        <v>8</v>
      </c>
      <c r="C181" s="1" t="s">
        <v>9</v>
      </c>
      <c r="D181" s="2" t="s">
        <v>380</v>
      </c>
      <c r="E181" s="1" t="s">
        <v>381</v>
      </c>
      <c r="F181" s="1" t="s">
        <v>68</v>
      </c>
      <c r="G181" s="1" t="s">
        <v>411</v>
      </c>
    </row>
    <row r="182" spans="1:7" ht="12.75">
      <c r="A182" s="2" t="s">
        <v>412</v>
      </c>
      <c r="B182" s="1" t="s">
        <v>8</v>
      </c>
      <c r="C182" s="1" t="s">
        <v>9</v>
      </c>
      <c r="D182" s="2" t="s">
        <v>380</v>
      </c>
      <c r="E182" s="1" t="s">
        <v>381</v>
      </c>
      <c r="F182" s="1" t="s">
        <v>71</v>
      </c>
      <c r="G182" s="1" t="s">
        <v>413</v>
      </c>
    </row>
    <row r="183" spans="1:7" ht="12.75">
      <c r="A183" s="2" t="s">
        <v>414</v>
      </c>
      <c r="B183" s="1" t="s">
        <v>8</v>
      </c>
      <c r="C183" s="1" t="s">
        <v>9</v>
      </c>
      <c r="D183" s="2" t="s">
        <v>380</v>
      </c>
      <c r="E183" s="1" t="s">
        <v>381</v>
      </c>
      <c r="F183" s="1" t="s">
        <v>74</v>
      </c>
      <c r="G183" s="1" t="s">
        <v>415</v>
      </c>
    </row>
    <row r="184" spans="1:7" ht="12.75">
      <c r="A184" s="2" t="s">
        <v>416</v>
      </c>
      <c r="B184" s="1" t="s">
        <v>8</v>
      </c>
      <c r="C184" s="1" t="s">
        <v>9</v>
      </c>
      <c r="D184" s="2" t="s">
        <v>380</v>
      </c>
      <c r="E184" s="1" t="s">
        <v>381</v>
      </c>
      <c r="F184" s="1" t="s">
        <v>77</v>
      </c>
      <c r="G184" s="1" t="s">
        <v>417</v>
      </c>
    </row>
    <row r="185" spans="1:7" ht="12.75">
      <c r="A185" s="2" t="s">
        <v>418</v>
      </c>
      <c r="B185" s="1" t="s">
        <v>8</v>
      </c>
      <c r="C185" s="1" t="s">
        <v>9</v>
      </c>
      <c r="D185" s="2" t="s">
        <v>380</v>
      </c>
      <c r="E185" s="1" t="s">
        <v>381</v>
      </c>
      <c r="F185" s="1" t="s">
        <v>80</v>
      </c>
      <c r="G185" s="1" t="s">
        <v>419</v>
      </c>
    </row>
    <row r="186" spans="1:7" ht="12.75">
      <c r="A186" s="2" t="s">
        <v>420</v>
      </c>
      <c r="B186" s="1" t="s">
        <v>8</v>
      </c>
      <c r="C186" s="1" t="s">
        <v>9</v>
      </c>
      <c r="D186" s="2" t="s">
        <v>380</v>
      </c>
      <c r="E186" s="1" t="s">
        <v>381</v>
      </c>
      <c r="F186" s="1" t="s">
        <v>10</v>
      </c>
      <c r="G186" s="1" t="s">
        <v>421</v>
      </c>
    </row>
    <row r="187" spans="1:7" ht="12.75">
      <c r="A187" s="2" t="s">
        <v>422</v>
      </c>
      <c r="B187" s="1" t="s">
        <v>8</v>
      </c>
      <c r="C187" s="1" t="s">
        <v>9</v>
      </c>
      <c r="D187" s="2" t="s">
        <v>380</v>
      </c>
      <c r="E187" s="1" t="s">
        <v>381</v>
      </c>
      <c r="F187" s="1" t="s">
        <v>48</v>
      </c>
      <c r="G187" s="1" t="s">
        <v>423</v>
      </c>
    </row>
    <row r="188" spans="1:7" ht="12.75">
      <c r="A188" s="2" t="s">
        <v>424</v>
      </c>
      <c r="B188" s="1" t="s">
        <v>8</v>
      </c>
      <c r="C188" s="1" t="s">
        <v>9</v>
      </c>
      <c r="D188" s="2" t="s">
        <v>380</v>
      </c>
      <c r="E188" s="1" t="s">
        <v>381</v>
      </c>
      <c r="F188" s="1" t="s">
        <v>87</v>
      </c>
      <c r="G188" s="1" t="s">
        <v>425</v>
      </c>
    </row>
    <row r="189" spans="1:7" ht="12.75">
      <c r="A189" s="2" t="s">
        <v>426</v>
      </c>
      <c r="B189" s="1" t="s">
        <v>8</v>
      </c>
      <c r="C189" s="1" t="s">
        <v>9</v>
      </c>
      <c r="D189" s="2" t="s">
        <v>380</v>
      </c>
      <c r="E189" s="1" t="s">
        <v>381</v>
      </c>
      <c r="F189" s="1" t="s">
        <v>119</v>
      </c>
      <c r="G189" s="1" t="s">
        <v>427</v>
      </c>
    </row>
    <row r="190" spans="1:7" ht="12.75">
      <c r="A190" s="2" t="s">
        <v>428</v>
      </c>
      <c r="B190" s="1" t="s">
        <v>8</v>
      </c>
      <c r="C190" s="1" t="s">
        <v>9</v>
      </c>
      <c r="D190" s="2" t="s">
        <v>380</v>
      </c>
      <c r="E190" s="1" t="s">
        <v>381</v>
      </c>
      <c r="F190" s="1" t="s">
        <v>122</v>
      </c>
      <c r="G190" s="1" t="s">
        <v>429</v>
      </c>
    </row>
    <row r="191" spans="1:7" ht="12.75">
      <c r="A191" s="2" t="s">
        <v>430</v>
      </c>
      <c r="B191" s="1" t="s">
        <v>8</v>
      </c>
      <c r="C191" s="1" t="s">
        <v>9</v>
      </c>
      <c r="D191" s="2" t="s">
        <v>380</v>
      </c>
      <c r="E191" s="1" t="s">
        <v>381</v>
      </c>
      <c r="F191" s="1" t="s">
        <v>168</v>
      </c>
      <c r="G191" s="1" t="s">
        <v>431</v>
      </c>
    </row>
    <row r="192" spans="1:7" ht="12.75">
      <c r="A192" s="2" t="s">
        <v>432</v>
      </c>
      <c r="B192" s="1" t="s">
        <v>8</v>
      </c>
      <c r="C192" s="1" t="s">
        <v>9</v>
      </c>
      <c r="D192" s="2" t="s">
        <v>433</v>
      </c>
      <c r="E192" s="1" t="s">
        <v>434</v>
      </c>
      <c r="F192" s="1" t="s">
        <v>33</v>
      </c>
      <c r="G192" s="1" t="s">
        <v>435</v>
      </c>
    </row>
    <row r="193" spans="1:7" ht="12.75">
      <c r="A193" s="2" t="s">
        <v>436</v>
      </c>
      <c r="B193" s="1" t="s">
        <v>8</v>
      </c>
      <c r="C193" s="1" t="s">
        <v>9</v>
      </c>
      <c r="D193" s="2" t="s">
        <v>433</v>
      </c>
      <c r="E193" s="1" t="s">
        <v>434</v>
      </c>
      <c r="F193" s="1" t="s">
        <v>36</v>
      </c>
      <c r="G193" s="1" t="s">
        <v>437</v>
      </c>
    </row>
    <row r="194" spans="1:7" ht="12.75">
      <c r="A194" s="2" t="s">
        <v>438</v>
      </c>
      <c r="B194" s="1" t="s">
        <v>8</v>
      </c>
      <c r="C194" s="1" t="s">
        <v>9</v>
      </c>
      <c r="D194" s="2" t="s">
        <v>433</v>
      </c>
      <c r="E194" s="1" t="s">
        <v>434</v>
      </c>
      <c r="F194" s="1" t="s">
        <v>39</v>
      </c>
      <c r="G194" s="1" t="s">
        <v>439</v>
      </c>
    </row>
    <row r="195" spans="1:7" ht="12.75">
      <c r="A195" s="2" t="s">
        <v>440</v>
      </c>
      <c r="B195" s="1" t="s">
        <v>8</v>
      </c>
      <c r="C195" s="1" t="s">
        <v>9</v>
      </c>
      <c r="D195" s="2" t="s">
        <v>433</v>
      </c>
      <c r="E195" s="1" t="s">
        <v>434</v>
      </c>
      <c r="F195" s="1" t="s">
        <v>42</v>
      </c>
      <c r="G195" s="1" t="s">
        <v>441</v>
      </c>
    </row>
    <row r="196" spans="1:7" ht="12.75">
      <c r="A196" s="2" t="s">
        <v>442</v>
      </c>
      <c r="B196" s="1" t="s">
        <v>8</v>
      </c>
      <c r="C196" s="1" t="s">
        <v>9</v>
      </c>
      <c r="D196" s="2" t="s">
        <v>433</v>
      </c>
      <c r="E196" s="1" t="s">
        <v>434</v>
      </c>
      <c r="F196" s="1" t="s">
        <v>45</v>
      </c>
      <c r="G196" s="1" t="s">
        <v>443</v>
      </c>
    </row>
    <row r="197" spans="1:7" ht="12.75">
      <c r="A197" s="2" t="s">
        <v>444</v>
      </c>
      <c r="B197" s="1" t="s">
        <v>8</v>
      </c>
      <c r="C197" s="1" t="s">
        <v>9</v>
      </c>
      <c r="D197" s="2" t="s">
        <v>433</v>
      </c>
      <c r="E197" s="1" t="s">
        <v>434</v>
      </c>
      <c r="F197" s="1" t="s">
        <v>165</v>
      </c>
      <c r="G197" s="1" t="s">
        <v>445</v>
      </c>
    </row>
    <row r="198" spans="1:7" ht="12.75">
      <c r="A198" s="2" t="s">
        <v>446</v>
      </c>
      <c r="B198" s="1" t="s">
        <v>8</v>
      </c>
      <c r="C198" s="1" t="s">
        <v>9</v>
      </c>
      <c r="D198" s="2" t="s">
        <v>433</v>
      </c>
      <c r="E198" s="1" t="s">
        <v>434</v>
      </c>
      <c r="F198" s="1" t="s">
        <v>62</v>
      </c>
      <c r="G198" s="1" t="s">
        <v>447</v>
      </c>
    </row>
    <row r="199" spans="1:7" ht="12.75">
      <c r="A199" s="2" t="s">
        <v>448</v>
      </c>
      <c r="B199" s="1" t="s">
        <v>8</v>
      </c>
      <c r="C199" s="1" t="s">
        <v>9</v>
      </c>
      <c r="D199" s="2" t="s">
        <v>433</v>
      </c>
      <c r="E199" s="1" t="s">
        <v>434</v>
      </c>
      <c r="F199" s="1" t="s">
        <v>65</v>
      </c>
      <c r="G199" s="1" t="s">
        <v>449</v>
      </c>
    </row>
    <row r="200" spans="1:7" ht="12.75">
      <c r="A200" s="2" t="s">
        <v>450</v>
      </c>
      <c r="B200" s="1" t="s">
        <v>8</v>
      </c>
      <c r="C200" s="1" t="s">
        <v>9</v>
      </c>
      <c r="D200" s="2" t="s">
        <v>433</v>
      </c>
      <c r="E200" s="1" t="s">
        <v>434</v>
      </c>
      <c r="F200" s="1" t="s">
        <v>74</v>
      </c>
      <c r="G200" s="1" t="s">
        <v>451</v>
      </c>
    </row>
    <row r="201" spans="1:7" ht="12.75">
      <c r="A201" s="2" t="s">
        <v>452</v>
      </c>
      <c r="B201" s="1" t="s">
        <v>8</v>
      </c>
      <c r="C201" s="1" t="s">
        <v>9</v>
      </c>
      <c r="D201" s="2" t="s">
        <v>433</v>
      </c>
      <c r="E201" s="1" t="s">
        <v>434</v>
      </c>
      <c r="F201" s="1" t="s">
        <v>77</v>
      </c>
      <c r="G201" s="1" t="s">
        <v>453</v>
      </c>
    </row>
    <row r="202" spans="1:7" ht="12.75">
      <c r="A202" s="2" t="s">
        <v>454</v>
      </c>
      <c r="B202" s="1" t="s">
        <v>8</v>
      </c>
      <c r="C202" s="1" t="s">
        <v>9</v>
      </c>
      <c r="D202" s="2" t="s">
        <v>433</v>
      </c>
      <c r="E202" s="1" t="s">
        <v>434</v>
      </c>
      <c r="F202" s="1" t="s">
        <v>80</v>
      </c>
      <c r="G202" s="1" t="s">
        <v>455</v>
      </c>
    </row>
    <row r="203" spans="1:7" ht="12.75">
      <c r="A203" s="2" t="s">
        <v>456</v>
      </c>
      <c r="B203" s="1" t="s">
        <v>8</v>
      </c>
      <c r="C203" s="1" t="s">
        <v>9</v>
      </c>
      <c r="D203" s="2" t="s">
        <v>433</v>
      </c>
      <c r="E203" s="1" t="s">
        <v>434</v>
      </c>
      <c r="F203" s="1" t="s">
        <v>10</v>
      </c>
      <c r="G203" s="1" t="s">
        <v>457</v>
      </c>
    </row>
    <row r="204" spans="1:7" ht="15">
      <c r="A204" s="2" t="s">
        <v>458</v>
      </c>
      <c r="B204" s="4" t="s">
        <v>459</v>
      </c>
      <c r="C204" s="5" t="s">
        <v>460</v>
      </c>
      <c r="D204" s="5" t="s">
        <v>39</v>
      </c>
      <c r="E204" s="6" t="s">
        <v>461</v>
      </c>
      <c r="F204" s="6" t="s">
        <v>12</v>
      </c>
      <c r="G204" s="6" t="s">
        <v>462</v>
      </c>
    </row>
    <row r="205" spans="1:7" ht="15">
      <c r="A205" s="2" t="s">
        <v>463</v>
      </c>
      <c r="B205" s="4" t="s">
        <v>459</v>
      </c>
      <c r="C205" s="5" t="s">
        <v>460</v>
      </c>
      <c r="D205" s="5" t="s">
        <v>39</v>
      </c>
      <c r="E205" s="6" t="s">
        <v>461</v>
      </c>
      <c r="F205" s="6" t="s">
        <v>15</v>
      </c>
      <c r="G205" s="6" t="s">
        <v>464</v>
      </c>
    </row>
    <row r="206" spans="1:7" ht="15">
      <c r="A206" s="2" t="s">
        <v>465</v>
      </c>
      <c r="B206" s="4" t="s">
        <v>459</v>
      </c>
      <c r="C206" s="5" t="s">
        <v>460</v>
      </c>
      <c r="D206" s="5" t="s">
        <v>39</v>
      </c>
      <c r="E206" s="6" t="s">
        <v>461</v>
      </c>
      <c r="F206" s="6" t="s">
        <v>18</v>
      </c>
      <c r="G206" s="6" t="s">
        <v>466</v>
      </c>
    </row>
    <row r="207" spans="1:7" ht="15">
      <c r="A207" s="2" t="s">
        <v>467</v>
      </c>
      <c r="B207" s="4" t="s">
        <v>459</v>
      </c>
      <c r="C207" s="5" t="s">
        <v>460</v>
      </c>
      <c r="D207" s="5" t="s">
        <v>39</v>
      </c>
      <c r="E207" s="6" t="s">
        <v>461</v>
      </c>
      <c r="F207" s="6" t="s">
        <v>21</v>
      </c>
      <c r="G207" s="6" t="s">
        <v>468</v>
      </c>
    </row>
    <row r="208" spans="1:7" ht="15">
      <c r="A208" s="2" t="s">
        <v>469</v>
      </c>
      <c r="B208" s="4" t="s">
        <v>459</v>
      </c>
      <c r="C208" s="5" t="s">
        <v>460</v>
      </c>
      <c r="D208" s="5" t="s">
        <v>39</v>
      </c>
      <c r="E208" s="6" t="s">
        <v>461</v>
      </c>
      <c r="F208" s="6" t="s">
        <v>24</v>
      </c>
      <c r="G208" s="6" t="s">
        <v>470</v>
      </c>
    </row>
    <row r="209" spans="1:7" ht="15">
      <c r="A209" s="2" t="s">
        <v>471</v>
      </c>
      <c r="B209" s="4" t="s">
        <v>459</v>
      </c>
      <c r="C209" s="5" t="s">
        <v>460</v>
      </c>
      <c r="D209" s="5" t="s">
        <v>39</v>
      </c>
      <c r="E209" s="6" t="s">
        <v>461</v>
      </c>
      <c r="F209" s="6" t="s">
        <v>27</v>
      </c>
      <c r="G209" s="6" t="s">
        <v>472</v>
      </c>
    </row>
    <row r="210" spans="1:7" ht="15">
      <c r="A210" s="2" t="s">
        <v>473</v>
      </c>
      <c r="B210" s="4" t="s">
        <v>459</v>
      </c>
      <c r="C210" s="5" t="s">
        <v>460</v>
      </c>
      <c r="D210" s="5" t="s">
        <v>39</v>
      </c>
      <c r="E210" s="6" t="s">
        <v>461</v>
      </c>
      <c r="F210" s="6" t="s">
        <v>30</v>
      </c>
      <c r="G210" s="6" t="s">
        <v>474</v>
      </c>
    </row>
    <row r="211" spans="1:7" ht="15">
      <c r="A211" s="2" t="s">
        <v>475</v>
      </c>
      <c r="B211" s="4" t="s">
        <v>459</v>
      </c>
      <c r="C211" s="5" t="s">
        <v>460</v>
      </c>
      <c r="D211" s="5" t="s">
        <v>39</v>
      </c>
      <c r="E211" s="6" t="s">
        <v>461</v>
      </c>
      <c r="F211" s="6" t="s">
        <v>33</v>
      </c>
      <c r="G211" s="6" t="s">
        <v>476</v>
      </c>
    </row>
    <row r="212" spans="1:7" ht="15">
      <c r="A212" s="2" t="s">
        <v>477</v>
      </c>
      <c r="B212" s="4" t="s">
        <v>459</v>
      </c>
      <c r="C212" s="5" t="s">
        <v>460</v>
      </c>
      <c r="D212" s="5" t="s">
        <v>39</v>
      </c>
      <c r="E212" s="6" t="s">
        <v>461</v>
      </c>
      <c r="F212" s="6" t="s">
        <v>36</v>
      </c>
      <c r="G212" s="6" t="s">
        <v>478</v>
      </c>
    </row>
    <row r="213" spans="1:7" ht="15">
      <c r="A213" s="2" t="s">
        <v>479</v>
      </c>
      <c r="B213" s="4" t="s">
        <v>459</v>
      </c>
      <c r="C213" s="5" t="s">
        <v>460</v>
      </c>
      <c r="D213" s="5" t="s">
        <v>39</v>
      </c>
      <c r="E213" s="6" t="s">
        <v>461</v>
      </c>
      <c r="F213" s="6" t="s">
        <v>39</v>
      </c>
      <c r="G213" s="6" t="s">
        <v>480</v>
      </c>
    </row>
    <row r="214" spans="1:7" ht="15">
      <c r="A214" s="2" t="s">
        <v>481</v>
      </c>
      <c r="B214" s="4" t="s">
        <v>459</v>
      </c>
      <c r="C214" s="5" t="s">
        <v>460</v>
      </c>
      <c r="D214" s="5" t="s">
        <v>39</v>
      </c>
      <c r="E214" s="6" t="s">
        <v>461</v>
      </c>
      <c r="F214" s="6" t="s">
        <v>42</v>
      </c>
      <c r="G214" s="6" t="s">
        <v>482</v>
      </c>
    </row>
    <row r="215" spans="1:7" ht="15">
      <c r="A215" s="2" t="s">
        <v>483</v>
      </c>
      <c r="B215" s="4" t="s">
        <v>459</v>
      </c>
      <c r="C215" s="5" t="s">
        <v>460</v>
      </c>
      <c r="D215" s="5" t="s">
        <v>39</v>
      </c>
      <c r="E215" s="6" t="s">
        <v>461</v>
      </c>
      <c r="F215" s="6" t="s">
        <v>68</v>
      </c>
      <c r="G215" s="6" t="s">
        <v>484</v>
      </c>
    </row>
    <row r="216" spans="1:7" ht="15">
      <c r="A216" s="2" t="s">
        <v>485</v>
      </c>
      <c r="B216" s="4" t="s">
        <v>459</v>
      </c>
      <c r="C216" s="5" t="s">
        <v>460</v>
      </c>
      <c r="D216" s="5" t="s">
        <v>39</v>
      </c>
      <c r="E216" s="6" t="s">
        <v>461</v>
      </c>
      <c r="F216" s="6" t="s">
        <v>80</v>
      </c>
      <c r="G216" s="6" t="s">
        <v>486</v>
      </c>
    </row>
    <row r="217" spans="1:7" ht="15">
      <c r="A217" s="2" t="s">
        <v>487</v>
      </c>
      <c r="B217" s="4" t="s">
        <v>459</v>
      </c>
      <c r="C217" s="5" t="s">
        <v>460</v>
      </c>
      <c r="D217" s="5" t="s">
        <v>39</v>
      </c>
      <c r="E217" s="6" t="s">
        <v>461</v>
      </c>
      <c r="F217" s="6" t="s">
        <v>10</v>
      </c>
      <c r="G217" s="6" t="s">
        <v>488</v>
      </c>
    </row>
    <row r="218" spans="1:7" ht="15">
      <c r="A218" s="2" t="s">
        <v>489</v>
      </c>
      <c r="B218" s="4" t="s">
        <v>459</v>
      </c>
      <c r="C218" s="5" t="s">
        <v>460</v>
      </c>
      <c r="D218" s="5" t="s">
        <v>39</v>
      </c>
      <c r="E218" s="6" t="s">
        <v>461</v>
      </c>
      <c r="F218" s="6" t="s">
        <v>48</v>
      </c>
      <c r="G218" s="6" t="s">
        <v>490</v>
      </c>
    </row>
    <row r="219" spans="1:7" ht="15">
      <c r="A219" s="2" t="s">
        <v>491</v>
      </c>
      <c r="B219" s="4" t="s">
        <v>459</v>
      </c>
      <c r="C219" s="5" t="s">
        <v>460</v>
      </c>
      <c r="D219" s="5" t="s">
        <v>39</v>
      </c>
      <c r="E219" s="6" t="s">
        <v>461</v>
      </c>
      <c r="F219" s="6" t="s">
        <v>87</v>
      </c>
      <c r="G219" s="6" t="s">
        <v>492</v>
      </c>
    </row>
    <row r="220" spans="1:7" ht="15">
      <c r="A220" s="2" t="s">
        <v>493</v>
      </c>
      <c r="B220" s="4" t="s">
        <v>459</v>
      </c>
      <c r="C220" s="5" t="s">
        <v>460</v>
      </c>
      <c r="D220" s="5" t="s">
        <v>42</v>
      </c>
      <c r="E220" s="6" t="s">
        <v>494</v>
      </c>
      <c r="F220" s="6" t="s">
        <v>12</v>
      </c>
      <c r="G220" s="6" t="s">
        <v>495</v>
      </c>
    </row>
    <row r="221" spans="1:7" ht="15">
      <c r="A221" s="2" t="s">
        <v>496</v>
      </c>
      <c r="B221" s="4" t="s">
        <v>459</v>
      </c>
      <c r="C221" s="5" t="s">
        <v>460</v>
      </c>
      <c r="D221" s="5" t="s">
        <v>42</v>
      </c>
      <c r="E221" s="6" t="s">
        <v>494</v>
      </c>
      <c r="F221" s="6" t="s">
        <v>15</v>
      </c>
      <c r="G221" s="6" t="s">
        <v>497</v>
      </c>
    </row>
    <row r="222" spans="1:7" ht="15">
      <c r="A222" s="2" t="s">
        <v>498</v>
      </c>
      <c r="B222" s="4" t="s">
        <v>459</v>
      </c>
      <c r="C222" s="5" t="s">
        <v>460</v>
      </c>
      <c r="D222" s="5" t="s">
        <v>42</v>
      </c>
      <c r="E222" s="6" t="s">
        <v>494</v>
      </c>
      <c r="F222" s="6" t="s">
        <v>18</v>
      </c>
      <c r="G222" s="6" t="s">
        <v>499</v>
      </c>
    </row>
    <row r="223" spans="1:7" ht="15">
      <c r="A223" s="2" t="s">
        <v>500</v>
      </c>
      <c r="B223" s="4" t="s">
        <v>459</v>
      </c>
      <c r="C223" s="5" t="s">
        <v>460</v>
      </c>
      <c r="D223" s="5" t="s">
        <v>42</v>
      </c>
      <c r="E223" s="6" t="s">
        <v>494</v>
      </c>
      <c r="F223" s="6" t="s">
        <v>21</v>
      </c>
      <c r="G223" s="6" t="s">
        <v>501</v>
      </c>
    </row>
    <row r="224" spans="1:7" ht="15">
      <c r="A224" s="2" t="s">
        <v>502</v>
      </c>
      <c r="B224" s="4" t="s">
        <v>459</v>
      </c>
      <c r="C224" s="5" t="s">
        <v>460</v>
      </c>
      <c r="D224" s="5" t="s">
        <v>42</v>
      </c>
      <c r="E224" s="6" t="s">
        <v>494</v>
      </c>
      <c r="F224" s="6" t="s">
        <v>24</v>
      </c>
      <c r="G224" s="6" t="s">
        <v>503</v>
      </c>
    </row>
    <row r="225" spans="1:7" ht="15">
      <c r="A225" s="2" t="s">
        <v>504</v>
      </c>
      <c r="B225" s="4" t="s">
        <v>459</v>
      </c>
      <c r="C225" s="5" t="s">
        <v>460</v>
      </c>
      <c r="D225" s="5" t="s">
        <v>42</v>
      </c>
      <c r="E225" s="6" t="s">
        <v>494</v>
      </c>
      <c r="F225" s="6" t="s">
        <v>27</v>
      </c>
      <c r="G225" s="6" t="s">
        <v>505</v>
      </c>
    </row>
    <row r="226" spans="1:7" ht="15">
      <c r="A226" s="2" t="s">
        <v>506</v>
      </c>
      <c r="B226" s="4" t="s">
        <v>459</v>
      </c>
      <c r="C226" s="5" t="s">
        <v>460</v>
      </c>
      <c r="D226" s="5" t="s">
        <v>42</v>
      </c>
      <c r="E226" s="6" t="s">
        <v>494</v>
      </c>
      <c r="F226" s="6" t="s">
        <v>30</v>
      </c>
      <c r="G226" s="6" t="s">
        <v>507</v>
      </c>
    </row>
    <row r="227" spans="1:7" ht="15">
      <c r="A227" s="2" t="s">
        <v>508</v>
      </c>
      <c r="B227" s="4" t="s">
        <v>459</v>
      </c>
      <c r="C227" s="5" t="s">
        <v>460</v>
      </c>
      <c r="D227" s="5" t="s">
        <v>80</v>
      </c>
      <c r="E227" s="6" t="s">
        <v>509</v>
      </c>
      <c r="F227" s="6" t="s">
        <v>33</v>
      </c>
      <c r="G227" s="6" t="s">
        <v>510</v>
      </c>
    </row>
    <row r="228" spans="1:7" ht="15">
      <c r="A228" s="2" t="s">
        <v>511</v>
      </c>
      <c r="B228" s="4" t="s">
        <v>459</v>
      </c>
      <c r="C228" s="5" t="s">
        <v>460</v>
      </c>
      <c r="D228" s="5" t="s">
        <v>80</v>
      </c>
      <c r="E228" s="6" t="s">
        <v>509</v>
      </c>
      <c r="F228" s="6" t="s">
        <v>36</v>
      </c>
      <c r="G228" s="6" t="s">
        <v>512</v>
      </c>
    </row>
    <row r="229" spans="1:7" ht="15">
      <c r="A229" s="2" t="s">
        <v>513</v>
      </c>
      <c r="B229" s="4" t="s">
        <v>459</v>
      </c>
      <c r="C229" s="5" t="s">
        <v>460</v>
      </c>
      <c r="D229" s="5" t="s">
        <v>80</v>
      </c>
      <c r="E229" s="6" t="s">
        <v>509</v>
      </c>
      <c r="F229" s="6" t="s">
        <v>39</v>
      </c>
      <c r="G229" s="6" t="s">
        <v>514</v>
      </c>
    </row>
    <row r="230" spans="1:7" ht="15">
      <c r="A230" s="2" t="s">
        <v>515</v>
      </c>
      <c r="B230" s="4" t="s">
        <v>459</v>
      </c>
      <c r="C230" s="5" t="s">
        <v>460</v>
      </c>
      <c r="D230" s="5" t="s">
        <v>80</v>
      </c>
      <c r="E230" s="6" t="s">
        <v>509</v>
      </c>
      <c r="F230" s="6" t="s">
        <v>42</v>
      </c>
      <c r="G230" s="6" t="s">
        <v>516</v>
      </c>
    </row>
    <row r="231" spans="1:7" ht="15">
      <c r="A231" s="2" t="s">
        <v>517</v>
      </c>
      <c r="B231" s="4" t="s">
        <v>459</v>
      </c>
      <c r="C231" s="5" t="s">
        <v>460</v>
      </c>
      <c r="D231" s="5" t="s">
        <v>80</v>
      </c>
      <c r="E231" s="6" t="s">
        <v>509</v>
      </c>
      <c r="F231" s="6" t="s">
        <v>45</v>
      </c>
      <c r="G231" s="6" t="s">
        <v>518</v>
      </c>
    </row>
    <row r="232" spans="1:7" ht="15">
      <c r="A232" s="2" t="s">
        <v>519</v>
      </c>
      <c r="B232" s="4" t="s">
        <v>459</v>
      </c>
      <c r="C232" s="5" t="s">
        <v>460</v>
      </c>
      <c r="D232" s="5" t="s">
        <v>80</v>
      </c>
      <c r="E232" s="6" t="s">
        <v>509</v>
      </c>
      <c r="F232" s="6" t="s">
        <v>165</v>
      </c>
      <c r="G232" s="6" t="s">
        <v>520</v>
      </c>
    </row>
    <row r="233" spans="1:7" ht="15">
      <c r="A233" s="2" t="s">
        <v>521</v>
      </c>
      <c r="B233" s="4" t="s">
        <v>459</v>
      </c>
      <c r="C233" s="5" t="s">
        <v>460</v>
      </c>
      <c r="D233" s="5" t="s">
        <v>80</v>
      </c>
      <c r="E233" s="6" t="s">
        <v>509</v>
      </c>
      <c r="F233" s="6" t="s">
        <v>62</v>
      </c>
      <c r="G233" s="6" t="s">
        <v>522</v>
      </c>
    </row>
    <row r="234" spans="1:7" ht="15">
      <c r="A234" s="2" t="s">
        <v>523</v>
      </c>
      <c r="B234" s="4" t="s">
        <v>459</v>
      </c>
      <c r="C234" s="5" t="s">
        <v>460</v>
      </c>
      <c r="D234" s="5" t="s">
        <v>80</v>
      </c>
      <c r="E234" s="6" t="s">
        <v>509</v>
      </c>
      <c r="F234" s="6" t="s">
        <v>65</v>
      </c>
      <c r="G234" s="6" t="s">
        <v>524</v>
      </c>
    </row>
    <row r="235" spans="1:7" ht="15">
      <c r="A235" s="2" t="s">
        <v>525</v>
      </c>
      <c r="B235" s="4" t="s">
        <v>459</v>
      </c>
      <c r="C235" s="5" t="s">
        <v>460</v>
      </c>
      <c r="D235" s="5" t="s">
        <v>80</v>
      </c>
      <c r="E235" s="6" t="s">
        <v>509</v>
      </c>
      <c r="F235" s="6" t="s">
        <v>68</v>
      </c>
      <c r="G235" s="6" t="s">
        <v>526</v>
      </c>
    </row>
    <row r="236" spans="1:7" ht="15">
      <c r="A236" s="2" t="s">
        <v>527</v>
      </c>
      <c r="B236" s="4" t="s">
        <v>459</v>
      </c>
      <c r="C236" s="5" t="s">
        <v>460</v>
      </c>
      <c r="D236" s="5" t="s">
        <v>80</v>
      </c>
      <c r="E236" s="6" t="s">
        <v>509</v>
      </c>
      <c r="F236" s="6" t="s">
        <v>71</v>
      </c>
      <c r="G236" s="6" t="s">
        <v>528</v>
      </c>
    </row>
    <row r="237" spans="1:7" ht="15">
      <c r="A237" s="2" t="s">
        <v>529</v>
      </c>
      <c r="B237" s="4" t="s">
        <v>459</v>
      </c>
      <c r="C237" s="5" t="s">
        <v>460</v>
      </c>
      <c r="D237" s="5" t="s">
        <v>80</v>
      </c>
      <c r="E237" s="6" t="s">
        <v>509</v>
      </c>
      <c r="F237" s="6" t="s">
        <v>74</v>
      </c>
      <c r="G237" s="6" t="s">
        <v>530</v>
      </c>
    </row>
    <row r="238" spans="1:7" ht="15">
      <c r="A238" s="2" t="s">
        <v>531</v>
      </c>
      <c r="B238" s="4" t="s">
        <v>459</v>
      </c>
      <c r="C238" s="5" t="s">
        <v>460</v>
      </c>
      <c r="D238" s="5" t="s">
        <v>80</v>
      </c>
      <c r="E238" s="6" t="s">
        <v>509</v>
      </c>
      <c r="F238" s="6" t="s">
        <v>77</v>
      </c>
      <c r="G238" s="6" t="s">
        <v>532</v>
      </c>
    </row>
    <row r="239" spans="1:7" ht="15">
      <c r="A239" s="2" t="s">
        <v>533</v>
      </c>
      <c r="B239" s="4" t="s">
        <v>459</v>
      </c>
      <c r="C239" s="5" t="s">
        <v>460</v>
      </c>
      <c r="D239" s="5" t="s">
        <v>80</v>
      </c>
      <c r="E239" s="6" t="s">
        <v>509</v>
      </c>
      <c r="F239" s="6" t="s">
        <v>80</v>
      </c>
      <c r="G239" s="6" t="s">
        <v>534</v>
      </c>
    </row>
    <row r="240" spans="1:7" ht="15">
      <c r="A240" s="2" t="s">
        <v>535</v>
      </c>
      <c r="B240" s="4" t="s">
        <v>459</v>
      </c>
      <c r="C240" s="5" t="s">
        <v>460</v>
      </c>
      <c r="D240" s="5" t="s">
        <v>80</v>
      </c>
      <c r="E240" s="6" t="s">
        <v>509</v>
      </c>
      <c r="F240" s="6" t="s">
        <v>48</v>
      </c>
      <c r="G240" s="6" t="s">
        <v>536</v>
      </c>
    </row>
    <row r="241" spans="1:7" ht="15">
      <c r="A241" s="2" t="s">
        <v>537</v>
      </c>
      <c r="B241" s="4" t="s">
        <v>459</v>
      </c>
      <c r="C241" s="5" t="s">
        <v>460</v>
      </c>
      <c r="D241" s="5" t="s">
        <v>80</v>
      </c>
      <c r="E241" s="6" t="s">
        <v>509</v>
      </c>
      <c r="F241" s="6" t="s">
        <v>87</v>
      </c>
      <c r="G241" s="6" t="s">
        <v>538</v>
      </c>
    </row>
    <row r="242" spans="1:7" ht="15">
      <c r="A242" s="2" t="s">
        <v>539</v>
      </c>
      <c r="B242" s="4" t="s">
        <v>459</v>
      </c>
      <c r="C242" s="5" t="s">
        <v>460</v>
      </c>
      <c r="D242" s="5" t="s">
        <v>80</v>
      </c>
      <c r="E242" s="6" t="s">
        <v>509</v>
      </c>
      <c r="F242" s="6" t="s">
        <v>122</v>
      </c>
      <c r="G242" s="6" t="s">
        <v>540</v>
      </c>
    </row>
    <row r="243" spans="1:7" ht="15">
      <c r="A243" s="2" t="s">
        <v>541</v>
      </c>
      <c r="B243" s="4" t="s">
        <v>459</v>
      </c>
      <c r="C243" s="5" t="s">
        <v>460</v>
      </c>
      <c r="D243" s="5" t="s">
        <v>80</v>
      </c>
      <c r="E243" s="6" t="s">
        <v>509</v>
      </c>
      <c r="F243" s="6" t="s">
        <v>542</v>
      </c>
      <c r="G243" s="6" t="s">
        <v>543</v>
      </c>
    </row>
    <row r="244" spans="1:7" ht="15">
      <c r="A244" s="2" t="s">
        <v>544</v>
      </c>
      <c r="B244" s="4" t="s">
        <v>459</v>
      </c>
      <c r="C244" s="5" t="s">
        <v>460</v>
      </c>
      <c r="D244" s="5" t="s">
        <v>10</v>
      </c>
      <c r="E244" s="6" t="s">
        <v>545</v>
      </c>
      <c r="F244" s="6" t="s">
        <v>12</v>
      </c>
      <c r="G244" s="6" t="s">
        <v>546</v>
      </c>
    </row>
    <row r="245" spans="1:7" ht="15">
      <c r="A245" s="2" t="s">
        <v>547</v>
      </c>
      <c r="B245" s="4" t="s">
        <v>459</v>
      </c>
      <c r="C245" s="5" t="s">
        <v>460</v>
      </c>
      <c r="D245" s="5" t="s">
        <v>10</v>
      </c>
      <c r="E245" s="6" t="s">
        <v>545</v>
      </c>
      <c r="F245" s="6" t="s">
        <v>15</v>
      </c>
      <c r="G245" s="6" t="s">
        <v>548</v>
      </c>
    </row>
    <row r="246" spans="1:7" ht="15">
      <c r="A246" s="2" t="s">
        <v>549</v>
      </c>
      <c r="B246" s="4" t="s">
        <v>459</v>
      </c>
      <c r="C246" s="5" t="s">
        <v>460</v>
      </c>
      <c r="D246" s="5" t="s">
        <v>10</v>
      </c>
      <c r="E246" s="6" t="s">
        <v>545</v>
      </c>
      <c r="F246" s="6" t="s">
        <v>18</v>
      </c>
      <c r="G246" s="6" t="s">
        <v>550</v>
      </c>
    </row>
    <row r="247" spans="1:7" ht="15">
      <c r="A247" s="2" t="s">
        <v>551</v>
      </c>
      <c r="B247" s="4" t="s">
        <v>459</v>
      </c>
      <c r="C247" s="5" t="s">
        <v>460</v>
      </c>
      <c r="D247" s="5" t="s">
        <v>10</v>
      </c>
      <c r="E247" s="6" t="s">
        <v>545</v>
      </c>
      <c r="F247" s="6" t="s">
        <v>21</v>
      </c>
      <c r="G247" s="6" t="s">
        <v>552</v>
      </c>
    </row>
    <row r="248" spans="1:7" ht="15">
      <c r="A248" s="2" t="s">
        <v>553</v>
      </c>
      <c r="B248" s="4" t="s">
        <v>459</v>
      </c>
      <c r="C248" s="5" t="s">
        <v>460</v>
      </c>
      <c r="D248" s="5" t="s">
        <v>10</v>
      </c>
      <c r="E248" s="6" t="s">
        <v>545</v>
      </c>
      <c r="F248" s="6" t="s">
        <v>24</v>
      </c>
      <c r="G248" s="6" t="s">
        <v>554</v>
      </c>
    </row>
    <row r="249" spans="1:7" ht="15">
      <c r="A249" s="2" t="s">
        <v>555</v>
      </c>
      <c r="B249" s="4" t="s">
        <v>459</v>
      </c>
      <c r="C249" s="5" t="s">
        <v>460</v>
      </c>
      <c r="D249" s="5" t="s">
        <v>10</v>
      </c>
      <c r="E249" s="6" t="s">
        <v>545</v>
      </c>
      <c r="F249" s="6" t="s">
        <v>27</v>
      </c>
      <c r="G249" s="6" t="s">
        <v>556</v>
      </c>
    </row>
    <row r="250" spans="1:7" ht="15">
      <c r="A250" s="2" t="s">
        <v>557</v>
      </c>
      <c r="B250" s="4" t="s">
        <v>459</v>
      </c>
      <c r="C250" s="5" t="s">
        <v>460</v>
      </c>
      <c r="D250" s="5" t="s">
        <v>10</v>
      </c>
      <c r="E250" s="6" t="s">
        <v>545</v>
      </c>
      <c r="F250" s="6" t="s">
        <v>30</v>
      </c>
      <c r="G250" s="6" t="s">
        <v>558</v>
      </c>
    </row>
    <row r="251" spans="1:7" ht="15">
      <c r="A251" s="2" t="s">
        <v>559</v>
      </c>
      <c r="B251" s="4" t="s">
        <v>459</v>
      </c>
      <c r="C251" s="5" t="s">
        <v>460</v>
      </c>
      <c r="D251" s="5" t="s">
        <v>10</v>
      </c>
      <c r="E251" s="6" t="s">
        <v>545</v>
      </c>
      <c r="F251" s="6" t="s">
        <v>33</v>
      </c>
      <c r="G251" s="6" t="s">
        <v>560</v>
      </c>
    </row>
    <row r="252" spans="1:7" ht="15">
      <c r="A252" s="2" t="s">
        <v>561</v>
      </c>
      <c r="B252" s="4" t="s">
        <v>459</v>
      </c>
      <c r="C252" s="5" t="s">
        <v>460</v>
      </c>
      <c r="D252" s="5" t="s">
        <v>10</v>
      </c>
      <c r="E252" s="6" t="s">
        <v>545</v>
      </c>
      <c r="F252" s="6" t="s">
        <v>36</v>
      </c>
      <c r="G252" s="6" t="s">
        <v>562</v>
      </c>
    </row>
    <row r="253" spans="1:7" ht="15">
      <c r="A253" s="2" t="s">
        <v>563</v>
      </c>
      <c r="B253" s="4" t="s">
        <v>459</v>
      </c>
      <c r="C253" s="5" t="s">
        <v>460</v>
      </c>
      <c r="D253" s="5" t="s">
        <v>10</v>
      </c>
      <c r="E253" s="6" t="s">
        <v>545</v>
      </c>
      <c r="F253" s="6" t="s">
        <v>39</v>
      </c>
      <c r="G253" s="6" t="s">
        <v>564</v>
      </c>
    </row>
    <row r="254" spans="1:7" ht="15">
      <c r="A254" s="2" t="s">
        <v>565</v>
      </c>
      <c r="B254" s="4" t="s">
        <v>459</v>
      </c>
      <c r="C254" s="5" t="s">
        <v>460</v>
      </c>
      <c r="D254" s="5" t="s">
        <v>10</v>
      </c>
      <c r="E254" s="6" t="s">
        <v>545</v>
      </c>
      <c r="F254" s="6" t="s">
        <v>42</v>
      </c>
      <c r="G254" s="6" t="s">
        <v>566</v>
      </c>
    </row>
    <row r="255" spans="1:7" ht="15">
      <c r="A255" s="2" t="s">
        <v>567</v>
      </c>
      <c r="B255" s="4" t="s">
        <v>459</v>
      </c>
      <c r="C255" s="5" t="s">
        <v>460</v>
      </c>
      <c r="D255" s="5" t="s">
        <v>568</v>
      </c>
      <c r="E255" s="6" t="s">
        <v>569</v>
      </c>
      <c r="F255" s="6" t="s">
        <v>12</v>
      </c>
      <c r="G255" s="6" t="s">
        <v>570</v>
      </c>
    </row>
    <row r="256" spans="1:7" ht="15">
      <c r="A256" s="2" t="s">
        <v>571</v>
      </c>
      <c r="B256" s="4" t="s">
        <v>459</v>
      </c>
      <c r="C256" s="5" t="s">
        <v>460</v>
      </c>
      <c r="D256" s="5" t="s">
        <v>568</v>
      </c>
      <c r="E256" s="6" t="s">
        <v>569</v>
      </c>
      <c r="F256" s="6" t="s">
        <v>15</v>
      </c>
      <c r="G256" s="6" t="s">
        <v>572</v>
      </c>
    </row>
    <row r="257" spans="1:7" ht="15">
      <c r="A257" s="2" t="s">
        <v>573</v>
      </c>
      <c r="B257" s="4" t="s">
        <v>459</v>
      </c>
      <c r="C257" s="5" t="s">
        <v>460</v>
      </c>
      <c r="D257" s="5" t="s">
        <v>568</v>
      </c>
      <c r="E257" s="6" t="s">
        <v>569</v>
      </c>
      <c r="F257" s="6" t="s">
        <v>18</v>
      </c>
      <c r="G257" s="6" t="s">
        <v>574</v>
      </c>
    </row>
    <row r="258" spans="1:7" ht="15">
      <c r="A258" s="2" t="s">
        <v>575</v>
      </c>
      <c r="B258" s="4" t="s">
        <v>459</v>
      </c>
      <c r="C258" s="5" t="s">
        <v>460</v>
      </c>
      <c r="D258" s="5" t="s">
        <v>568</v>
      </c>
      <c r="E258" s="6" t="s">
        <v>569</v>
      </c>
      <c r="F258" s="6" t="s">
        <v>21</v>
      </c>
      <c r="G258" s="6" t="s">
        <v>576</v>
      </c>
    </row>
    <row r="259" spans="1:7" ht="15">
      <c r="A259" s="2" t="s">
        <v>577</v>
      </c>
      <c r="B259" s="4" t="s">
        <v>459</v>
      </c>
      <c r="C259" s="5" t="s">
        <v>460</v>
      </c>
      <c r="D259" s="5" t="s">
        <v>568</v>
      </c>
      <c r="E259" s="6" t="s">
        <v>569</v>
      </c>
      <c r="F259" s="6" t="s">
        <v>24</v>
      </c>
      <c r="G259" s="6" t="s">
        <v>578</v>
      </c>
    </row>
    <row r="260" spans="1:7" ht="15">
      <c r="A260" s="2" t="s">
        <v>579</v>
      </c>
      <c r="B260" s="4" t="s">
        <v>459</v>
      </c>
      <c r="C260" s="5" t="s">
        <v>460</v>
      </c>
      <c r="D260" s="5" t="s">
        <v>568</v>
      </c>
      <c r="E260" s="6" t="s">
        <v>569</v>
      </c>
      <c r="F260" s="6" t="s">
        <v>27</v>
      </c>
      <c r="G260" s="6" t="s">
        <v>569</v>
      </c>
    </row>
    <row r="261" spans="1:7" ht="15">
      <c r="A261" s="2" t="s">
        <v>580</v>
      </c>
      <c r="B261" s="4" t="s">
        <v>459</v>
      </c>
      <c r="C261" s="5" t="s">
        <v>460</v>
      </c>
      <c r="D261" s="5" t="s">
        <v>568</v>
      </c>
      <c r="E261" s="6" t="s">
        <v>569</v>
      </c>
      <c r="F261" s="6" t="s">
        <v>30</v>
      </c>
      <c r="G261" s="6" t="s">
        <v>581</v>
      </c>
    </row>
    <row r="262" spans="1:7" ht="15">
      <c r="A262" s="2" t="s">
        <v>582</v>
      </c>
      <c r="B262" s="4" t="s">
        <v>459</v>
      </c>
      <c r="C262" s="5" t="s">
        <v>460</v>
      </c>
      <c r="D262" s="5" t="s">
        <v>568</v>
      </c>
      <c r="E262" s="6" t="s">
        <v>569</v>
      </c>
      <c r="F262" s="6" t="s">
        <v>33</v>
      </c>
      <c r="G262" s="6" t="s">
        <v>583</v>
      </c>
    </row>
    <row r="263" spans="1:7" ht="15">
      <c r="A263" s="2" t="s">
        <v>584</v>
      </c>
      <c r="B263" s="4" t="s">
        <v>459</v>
      </c>
      <c r="C263" s="5" t="s">
        <v>460</v>
      </c>
      <c r="D263" s="5" t="s">
        <v>568</v>
      </c>
      <c r="E263" s="6" t="s">
        <v>569</v>
      </c>
      <c r="F263" s="6" t="s">
        <v>36</v>
      </c>
      <c r="G263" s="6" t="s">
        <v>585</v>
      </c>
    </row>
    <row r="264" spans="1:7" ht="15">
      <c r="A264" s="2" t="s">
        <v>586</v>
      </c>
      <c r="B264" s="4" t="s">
        <v>459</v>
      </c>
      <c r="C264" s="5" t="s">
        <v>460</v>
      </c>
      <c r="D264" s="5" t="s">
        <v>568</v>
      </c>
      <c r="E264" s="6" t="s">
        <v>569</v>
      </c>
      <c r="F264" s="6" t="s">
        <v>39</v>
      </c>
      <c r="G264" s="6" t="s">
        <v>587</v>
      </c>
    </row>
    <row r="265" spans="1:7" ht="15">
      <c r="A265" s="2" t="s">
        <v>588</v>
      </c>
      <c r="B265" s="4" t="s">
        <v>459</v>
      </c>
      <c r="C265" s="5" t="s">
        <v>460</v>
      </c>
      <c r="D265" s="5" t="s">
        <v>589</v>
      </c>
      <c r="E265" s="6" t="s">
        <v>590</v>
      </c>
      <c r="F265" s="6" t="s">
        <v>12</v>
      </c>
      <c r="G265" s="6" t="s">
        <v>591</v>
      </c>
    </row>
    <row r="266" spans="1:7" ht="15">
      <c r="A266" s="2" t="s">
        <v>592</v>
      </c>
      <c r="B266" s="4" t="s">
        <v>459</v>
      </c>
      <c r="C266" s="5" t="s">
        <v>460</v>
      </c>
      <c r="D266" s="5" t="s">
        <v>589</v>
      </c>
      <c r="E266" s="6" t="s">
        <v>590</v>
      </c>
      <c r="F266" s="6" t="s">
        <v>15</v>
      </c>
      <c r="G266" s="6" t="s">
        <v>593</v>
      </c>
    </row>
    <row r="267" spans="1:7" ht="15">
      <c r="A267" s="2" t="s">
        <v>594</v>
      </c>
      <c r="B267" s="4" t="s">
        <v>459</v>
      </c>
      <c r="C267" s="5" t="s">
        <v>460</v>
      </c>
      <c r="D267" s="5" t="s">
        <v>589</v>
      </c>
      <c r="E267" s="6" t="s">
        <v>590</v>
      </c>
      <c r="F267" s="6" t="s">
        <v>18</v>
      </c>
      <c r="G267" s="6" t="s">
        <v>595</v>
      </c>
    </row>
    <row r="268" spans="1:7" ht="15">
      <c r="A268" s="2" t="s">
        <v>596</v>
      </c>
      <c r="B268" s="4" t="s">
        <v>459</v>
      </c>
      <c r="C268" s="5" t="s">
        <v>460</v>
      </c>
      <c r="D268" s="5" t="s">
        <v>589</v>
      </c>
      <c r="E268" s="6" t="s">
        <v>590</v>
      </c>
      <c r="F268" s="6" t="s">
        <v>21</v>
      </c>
      <c r="G268" s="6" t="s">
        <v>597</v>
      </c>
    </row>
    <row r="269" spans="1:7" ht="15">
      <c r="A269" s="2" t="s">
        <v>598</v>
      </c>
      <c r="B269" s="4" t="s">
        <v>459</v>
      </c>
      <c r="C269" s="5" t="s">
        <v>460</v>
      </c>
      <c r="D269" s="5" t="s">
        <v>589</v>
      </c>
      <c r="E269" s="6" t="s">
        <v>590</v>
      </c>
      <c r="F269" s="6" t="s">
        <v>24</v>
      </c>
      <c r="G269" s="6" t="s">
        <v>599</v>
      </c>
    </row>
    <row r="270" spans="1:7" ht="15">
      <c r="A270" s="2" t="s">
        <v>600</v>
      </c>
      <c r="B270" s="4" t="s">
        <v>459</v>
      </c>
      <c r="C270" s="5" t="s">
        <v>460</v>
      </c>
      <c r="D270" s="5" t="s">
        <v>589</v>
      </c>
      <c r="E270" s="6" t="s">
        <v>590</v>
      </c>
      <c r="F270" s="6" t="s">
        <v>27</v>
      </c>
      <c r="G270" s="6" t="s">
        <v>601</v>
      </c>
    </row>
    <row r="271" spans="1:7" ht="15">
      <c r="A271" s="2" t="s">
        <v>602</v>
      </c>
      <c r="B271" s="4" t="s">
        <v>459</v>
      </c>
      <c r="C271" s="5" t="s">
        <v>460</v>
      </c>
      <c r="D271" s="5" t="s">
        <v>589</v>
      </c>
      <c r="E271" s="6" t="s">
        <v>590</v>
      </c>
      <c r="F271" s="6" t="s">
        <v>30</v>
      </c>
      <c r="G271" s="6" t="s">
        <v>603</v>
      </c>
    </row>
    <row r="272" spans="1:7" ht="15">
      <c r="A272" s="2" t="s">
        <v>604</v>
      </c>
      <c r="B272" s="4" t="s">
        <v>459</v>
      </c>
      <c r="C272" s="5" t="s">
        <v>460</v>
      </c>
      <c r="D272" s="5" t="s">
        <v>589</v>
      </c>
      <c r="E272" s="6" t="s">
        <v>590</v>
      </c>
      <c r="F272" s="6" t="s">
        <v>33</v>
      </c>
      <c r="G272" s="6" t="s">
        <v>605</v>
      </c>
    </row>
    <row r="273" spans="1:7" ht="15">
      <c r="A273" s="2" t="s">
        <v>606</v>
      </c>
      <c r="B273" s="4" t="s">
        <v>459</v>
      </c>
      <c r="C273" s="5" t="s">
        <v>460</v>
      </c>
      <c r="D273" s="5" t="s">
        <v>607</v>
      </c>
      <c r="E273" s="6" t="s">
        <v>608</v>
      </c>
      <c r="F273" s="6" t="s">
        <v>12</v>
      </c>
      <c r="G273" s="6" t="s">
        <v>609</v>
      </c>
    </row>
    <row r="274" spans="1:7" ht="15">
      <c r="A274" s="2" t="s">
        <v>610</v>
      </c>
      <c r="B274" s="4" t="s">
        <v>459</v>
      </c>
      <c r="C274" s="5" t="s">
        <v>460</v>
      </c>
      <c r="D274" s="5" t="s">
        <v>607</v>
      </c>
      <c r="E274" s="6" t="s">
        <v>608</v>
      </c>
      <c r="F274" s="6" t="s">
        <v>15</v>
      </c>
      <c r="G274" s="6" t="s">
        <v>611</v>
      </c>
    </row>
    <row r="275" spans="1:7" ht="15">
      <c r="A275" s="2" t="s">
        <v>612</v>
      </c>
      <c r="B275" s="4" t="s">
        <v>459</v>
      </c>
      <c r="C275" s="5" t="s">
        <v>460</v>
      </c>
      <c r="D275" s="5" t="s">
        <v>607</v>
      </c>
      <c r="E275" s="6" t="s">
        <v>608</v>
      </c>
      <c r="F275" s="6" t="s">
        <v>18</v>
      </c>
      <c r="G275" s="6" t="s">
        <v>613</v>
      </c>
    </row>
    <row r="276" spans="1:7" ht="15">
      <c r="A276" s="2" t="s">
        <v>614</v>
      </c>
      <c r="B276" s="4" t="s">
        <v>459</v>
      </c>
      <c r="C276" s="5" t="s">
        <v>460</v>
      </c>
      <c r="D276" s="5" t="s">
        <v>607</v>
      </c>
      <c r="E276" s="6" t="s">
        <v>608</v>
      </c>
      <c r="F276" s="6" t="s">
        <v>21</v>
      </c>
      <c r="G276" s="6" t="s">
        <v>615</v>
      </c>
    </row>
    <row r="277" spans="1:7" ht="15">
      <c r="A277" s="2" t="s">
        <v>616</v>
      </c>
      <c r="B277" s="4" t="s">
        <v>459</v>
      </c>
      <c r="C277" s="5" t="s">
        <v>460</v>
      </c>
      <c r="D277" s="5" t="s">
        <v>607</v>
      </c>
      <c r="E277" s="6" t="s">
        <v>608</v>
      </c>
      <c r="F277" s="6" t="s">
        <v>24</v>
      </c>
      <c r="G277" s="6" t="s">
        <v>617</v>
      </c>
    </row>
    <row r="278" spans="1:7" ht="15">
      <c r="A278" s="2" t="s">
        <v>618</v>
      </c>
      <c r="B278" s="4" t="s">
        <v>459</v>
      </c>
      <c r="C278" s="5" t="s">
        <v>460</v>
      </c>
      <c r="D278" s="5" t="s">
        <v>607</v>
      </c>
      <c r="E278" s="6" t="s">
        <v>608</v>
      </c>
      <c r="F278" s="6" t="s">
        <v>27</v>
      </c>
      <c r="G278" s="6" t="s">
        <v>619</v>
      </c>
    </row>
    <row r="279" spans="1:7" ht="15">
      <c r="A279" s="2" t="s">
        <v>620</v>
      </c>
      <c r="B279" s="4" t="s">
        <v>459</v>
      </c>
      <c r="C279" s="5" t="s">
        <v>460</v>
      </c>
      <c r="D279" s="5" t="s">
        <v>607</v>
      </c>
      <c r="E279" s="6" t="s">
        <v>608</v>
      </c>
      <c r="F279" s="6" t="s">
        <v>30</v>
      </c>
      <c r="G279" s="6" t="s">
        <v>621</v>
      </c>
    </row>
    <row r="280" spans="1:7" ht="15">
      <c r="A280" s="2" t="s">
        <v>622</v>
      </c>
      <c r="B280" s="4" t="s">
        <v>459</v>
      </c>
      <c r="C280" s="5" t="s">
        <v>460</v>
      </c>
      <c r="D280" s="5" t="s">
        <v>607</v>
      </c>
      <c r="E280" s="6" t="s">
        <v>608</v>
      </c>
      <c r="F280" s="6" t="s">
        <v>33</v>
      </c>
      <c r="G280" s="6" t="s">
        <v>623</v>
      </c>
    </row>
    <row r="281" spans="1:7" ht="15">
      <c r="A281" s="2" t="s">
        <v>624</v>
      </c>
      <c r="B281" s="4" t="s">
        <v>459</v>
      </c>
      <c r="C281" s="5" t="s">
        <v>460</v>
      </c>
      <c r="D281" s="5" t="s">
        <v>607</v>
      </c>
      <c r="E281" s="6" t="s">
        <v>608</v>
      </c>
      <c r="F281" s="6" t="s">
        <v>36</v>
      </c>
      <c r="G281" s="6" t="s">
        <v>625</v>
      </c>
    </row>
    <row r="282" spans="1:7" ht="15">
      <c r="A282" s="2" t="s">
        <v>626</v>
      </c>
      <c r="B282" s="4" t="s">
        <v>459</v>
      </c>
      <c r="C282" s="5" t="s">
        <v>460</v>
      </c>
      <c r="D282" s="5" t="s">
        <v>607</v>
      </c>
      <c r="E282" s="6" t="s">
        <v>608</v>
      </c>
      <c r="F282" s="6" t="s">
        <v>39</v>
      </c>
      <c r="G282" s="6" t="s">
        <v>627</v>
      </c>
    </row>
    <row r="283" spans="1:7" ht="15">
      <c r="A283" s="2" t="s">
        <v>628</v>
      </c>
      <c r="B283" s="4" t="s">
        <v>459</v>
      </c>
      <c r="C283" s="5" t="s">
        <v>460</v>
      </c>
      <c r="D283" s="5" t="s">
        <v>607</v>
      </c>
      <c r="E283" s="6" t="s">
        <v>608</v>
      </c>
      <c r="F283" s="6" t="s">
        <v>42</v>
      </c>
      <c r="G283" s="6" t="s">
        <v>629</v>
      </c>
    </row>
    <row r="284" spans="1:7" ht="15">
      <c r="A284" s="2" t="s">
        <v>630</v>
      </c>
      <c r="B284" s="4" t="s">
        <v>459</v>
      </c>
      <c r="C284" s="5" t="s">
        <v>460</v>
      </c>
      <c r="D284" s="5" t="s">
        <v>607</v>
      </c>
      <c r="E284" s="6" t="s">
        <v>608</v>
      </c>
      <c r="F284" s="6" t="s">
        <v>45</v>
      </c>
      <c r="G284" s="6" t="s">
        <v>631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57"/>
  <sheetViews>
    <sheetView workbookViewId="0"/>
  </sheetViews>
  <sheetFormatPr defaultColWidth="12.7109375" defaultRowHeight="15.75" customHeight="1"/>
  <cols>
    <col min="11" max="11" width="15" customWidth="1"/>
    <col min="12" max="12" width="19.7109375" customWidth="1"/>
    <col min="14" max="14" width="21.140625" customWidth="1"/>
    <col min="15" max="15" width="18.7109375" customWidth="1"/>
    <col min="16" max="17" width="16.42578125" customWidth="1"/>
  </cols>
  <sheetData>
    <row r="1" spans="1:21" ht="15.75" customHeight="1">
      <c r="A1" s="56" t="s">
        <v>634</v>
      </c>
      <c r="B1" s="10" t="s">
        <v>632</v>
      </c>
      <c r="C1" s="10" t="s">
        <v>633</v>
      </c>
      <c r="D1" s="10" t="s">
        <v>951</v>
      </c>
      <c r="E1" s="10" t="s">
        <v>952</v>
      </c>
      <c r="F1" s="10" t="s">
        <v>953</v>
      </c>
      <c r="G1" s="10" t="s">
        <v>954</v>
      </c>
      <c r="H1" s="10" t="s">
        <v>955</v>
      </c>
      <c r="I1" s="10" t="s">
        <v>1670</v>
      </c>
      <c r="J1" s="10" t="s">
        <v>956</v>
      </c>
      <c r="K1" s="10" t="s">
        <v>636</v>
      </c>
      <c r="L1" s="10" t="s">
        <v>637</v>
      </c>
      <c r="M1" s="63"/>
      <c r="N1" s="64" t="s">
        <v>1795</v>
      </c>
      <c r="O1" s="55"/>
      <c r="P1" s="55"/>
      <c r="Q1" s="55"/>
      <c r="R1" s="55"/>
      <c r="S1" s="55"/>
    </row>
    <row r="2" spans="1:21" ht="15">
      <c r="A2" s="58" t="s">
        <v>1796</v>
      </c>
      <c r="B2" s="16">
        <v>12023047</v>
      </c>
      <c r="C2" s="16">
        <v>710102304</v>
      </c>
      <c r="D2" s="10" t="s">
        <v>655</v>
      </c>
      <c r="E2" s="10" t="s">
        <v>973</v>
      </c>
      <c r="F2" s="10" t="s">
        <v>1675</v>
      </c>
      <c r="G2" s="10" t="s">
        <v>968</v>
      </c>
      <c r="H2" s="10" t="s">
        <v>969</v>
      </c>
      <c r="I2" s="10" t="s">
        <v>1714</v>
      </c>
      <c r="J2" s="10" t="s">
        <v>959</v>
      </c>
      <c r="K2" s="10" t="e">
        <f>VLOOKUP(A2,#REF!,3,FALSE)</f>
        <v>#REF!</v>
      </c>
      <c r="L2" s="10" t="e">
        <f>VLOOKUP(A2,#REF!,4,FALSE)</f>
        <v>#REF!</v>
      </c>
      <c r="N2" s="27" t="s">
        <v>637</v>
      </c>
      <c r="O2" s="27" t="s">
        <v>636</v>
      </c>
      <c r="P2" s="27" t="s">
        <v>1734</v>
      </c>
      <c r="Q2" s="27" t="s">
        <v>1735</v>
      </c>
      <c r="R2" s="27" t="s">
        <v>1736</v>
      </c>
      <c r="S2" s="27" t="s">
        <v>1247</v>
      </c>
      <c r="T2" s="27" t="s">
        <v>1737</v>
      </c>
      <c r="U2" s="27" t="s">
        <v>1663</v>
      </c>
    </row>
    <row r="3" spans="1:21" ht="15">
      <c r="A3" s="58" t="s">
        <v>1797</v>
      </c>
      <c r="B3" s="16">
        <v>12082015</v>
      </c>
      <c r="C3" s="16">
        <v>710108201</v>
      </c>
      <c r="D3" s="10" t="s">
        <v>650</v>
      </c>
      <c r="E3" s="10" t="s">
        <v>973</v>
      </c>
      <c r="F3" s="10" t="s">
        <v>1675</v>
      </c>
      <c r="G3" s="10" t="s">
        <v>968</v>
      </c>
      <c r="H3" s="10" t="s">
        <v>969</v>
      </c>
      <c r="I3" s="10" t="s">
        <v>1714</v>
      </c>
      <c r="J3" s="10" t="s">
        <v>959</v>
      </c>
      <c r="K3" s="10" t="e">
        <f>VLOOKUP(A3,#REF!,3,FALSE)</f>
        <v>#REF!</v>
      </c>
      <c r="L3" s="10" t="e">
        <f>VLOOKUP(A3,#REF!,4,FALSE)</f>
        <v>#REF!</v>
      </c>
      <c r="N3" s="20" t="s">
        <v>649</v>
      </c>
      <c r="O3" s="65" t="s">
        <v>640</v>
      </c>
      <c r="P3" s="66">
        <v>2</v>
      </c>
      <c r="Q3" s="66">
        <v>3</v>
      </c>
      <c r="R3" s="66">
        <v>0</v>
      </c>
      <c r="S3" s="66">
        <v>0</v>
      </c>
      <c r="T3" s="66">
        <v>5</v>
      </c>
      <c r="U3" s="66">
        <v>0</v>
      </c>
    </row>
    <row r="4" spans="1:21" ht="15">
      <c r="A4" s="58" t="s">
        <v>1798</v>
      </c>
      <c r="B4" s="16">
        <v>12110067</v>
      </c>
      <c r="C4" s="16">
        <v>710111006</v>
      </c>
      <c r="D4" s="10" t="s">
        <v>655</v>
      </c>
      <c r="E4" s="10" t="s">
        <v>966</v>
      </c>
      <c r="F4" s="10" t="s">
        <v>1677</v>
      </c>
      <c r="G4" s="10" t="s">
        <v>968</v>
      </c>
      <c r="H4" s="10" t="s">
        <v>969</v>
      </c>
      <c r="I4" s="10"/>
      <c r="J4" s="10" t="s">
        <v>970</v>
      </c>
      <c r="K4" s="10" t="e">
        <f>VLOOKUP(A4,#REF!,3,FALSE)</f>
        <v>#REF!</v>
      </c>
      <c r="L4" s="10" t="e">
        <f>VLOOKUP(A4,#REF!,4,FALSE)</f>
        <v>#REF!</v>
      </c>
      <c r="N4" s="20" t="s">
        <v>649</v>
      </c>
      <c r="O4" s="67" t="s">
        <v>648</v>
      </c>
      <c r="P4" s="59">
        <v>0</v>
      </c>
      <c r="Q4" s="59">
        <v>0</v>
      </c>
      <c r="R4" s="59">
        <v>0</v>
      </c>
      <c r="S4" s="59">
        <v>0</v>
      </c>
      <c r="T4" s="59">
        <v>2</v>
      </c>
      <c r="U4" s="59">
        <v>0</v>
      </c>
    </row>
    <row r="5" spans="1:21" ht="15">
      <c r="A5" s="58" t="s">
        <v>1799</v>
      </c>
      <c r="B5" s="16">
        <v>12110053</v>
      </c>
      <c r="C5" s="16">
        <v>710111005</v>
      </c>
      <c r="D5" s="10" t="s">
        <v>644</v>
      </c>
      <c r="E5" s="10" t="s">
        <v>966</v>
      </c>
      <c r="F5" s="10" t="s">
        <v>1677</v>
      </c>
      <c r="G5" s="10" t="s">
        <v>968</v>
      </c>
      <c r="H5" s="10" t="s">
        <v>969</v>
      </c>
      <c r="I5" s="10"/>
      <c r="J5" s="10" t="s">
        <v>970</v>
      </c>
      <c r="K5" s="10" t="e">
        <f>VLOOKUP(A5,#REF!,3,FALSE)</f>
        <v>#REF!</v>
      </c>
      <c r="L5" s="10" t="e">
        <f>VLOOKUP(A5,#REF!,4,FALSE)</f>
        <v>#REF!</v>
      </c>
      <c r="N5" s="20" t="s">
        <v>649</v>
      </c>
      <c r="O5" s="68" t="s">
        <v>651</v>
      </c>
      <c r="P5" s="69">
        <v>2</v>
      </c>
      <c r="Q5" s="69">
        <v>2</v>
      </c>
      <c r="R5" s="69">
        <v>0</v>
      </c>
      <c r="S5" s="69">
        <v>1</v>
      </c>
      <c r="T5" s="69">
        <v>6</v>
      </c>
      <c r="U5" s="69">
        <v>1</v>
      </c>
    </row>
    <row r="6" spans="1:21" ht="15">
      <c r="A6" s="58" t="s">
        <v>1800</v>
      </c>
      <c r="B6" s="16">
        <v>12120057</v>
      </c>
      <c r="C6" s="16">
        <v>710112005</v>
      </c>
      <c r="D6" s="10" t="s">
        <v>655</v>
      </c>
      <c r="E6" s="10" t="s">
        <v>973</v>
      </c>
      <c r="F6" s="10" t="s">
        <v>1677</v>
      </c>
      <c r="G6" s="10" t="s">
        <v>968</v>
      </c>
      <c r="H6" s="10" t="s">
        <v>969</v>
      </c>
      <c r="I6" s="10"/>
      <c r="J6" s="10" t="s">
        <v>970</v>
      </c>
      <c r="K6" s="10" t="e">
        <f>VLOOKUP(A6,#REF!,3,FALSE)</f>
        <v>#REF!</v>
      </c>
      <c r="L6" s="10" t="e">
        <f>VLOOKUP(A6,#REF!,4,FALSE)</f>
        <v>#REF!</v>
      </c>
      <c r="N6" s="20" t="s">
        <v>696</v>
      </c>
      <c r="O6" s="65" t="s">
        <v>645</v>
      </c>
      <c r="P6" s="66">
        <v>2</v>
      </c>
      <c r="Q6" s="66">
        <v>2</v>
      </c>
      <c r="R6" s="66">
        <v>0</v>
      </c>
      <c r="S6" s="66">
        <v>0</v>
      </c>
      <c r="T6" s="66">
        <v>4</v>
      </c>
      <c r="U6" s="66">
        <v>0</v>
      </c>
    </row>
    <row r="7" spans="1:21" ht="15">
      <c r="A7" s="58" t="s">
        <v>1801</v>
      </c>
      <c r="B7" s="16">
        <v>12101062</v>
      </c>
      <c r="C7" s="16">
        <v>710110106</v>
      </c>
      <c r="D7" s="10" t="s">
        <v>643</v>
      </c>
      <c r="E7" s="10" t="s">
        <v>966</v>
      </c>
      <c r="F7" s="10" t="s">
        <v>1677</v>
      </c>
      <c r="G7" s="10" t="s">
        <v>968</v>
      </c>
      <c r="H7" s="10" t="s">
        <v>969</v>
      </c>
      <c r="I7" s="10"/>
      <c r="J7" s="10" t="s">
        <v>970</v>
      </c>
      <c r="K7" s="10" t="e">
        <f>VLOOKUP(A7,#REF!,3,FALSE)</f>
        <v>#REF!</v>
      </c>
      <c r="L7" s="10" t="e">
        <f>VLOOKUP(A7,#REF!,4,FALSE)</f>
        <v>#REF!</v>
      </c>
      <c r="N7" s="20" t="s">
        <v>654</v>
      </c>
      <c r="O7" s="65" t="s">
        <v>653</v>
      </c>
      <c r="P7" s="66">
        <v>1</v>
      </c>
      <c r="Q7" s="66">
        <v>0</v>
      </c>
      <c r="R7" s="66">
        <v>0</v>
      </c>
      <c r="S7" s="66">
        <v>0</v>
      </c>
      <c r="T7" s="66">
        <v>2</v>
      </c>
      <c r="U7" s="66">
        <v>0</v>
      </c>
    </row>
    <row r="8" spans="1:21" ht="15">
      <c r="A8" s="58" t="s">
        <v>1802</v>
      </c>
      <c r="B8" s="16">
        <v>12101022</v>
      </c>
      <c r="C8" s="16">
        <v>710110102</v>
      </c>
      <c r="D8" s="10" t="s">
        <v>643</v>
      </c>
      <c r="E8" s="10" t="s">
        <v>973</v>
      </c>
      <c r="F8" s="10" t="s">
        <v>1677</v>
      </c>
      <c r="G8" s="10" t="s">
        <v>968</v>
      </c>
      <c r="H8" s="10" t="s">
        <v>969</v>
      </c>
      <c r="I8" s="10"/>
      <c r="J8" s="10" t="s">
        <v>970</v>
      </c>
      <c r="K8" s="10" t="e">
        <f>VLOOKUP(A8,#REF!,3,FALSE)</f>
        <v>#REF!</v>
      </c>
      <c r="L8" s="10" t="e">
        <f>VLOOKUP(A8,#REF!,4,FALSE)</f>
        <v>#REF!</v>
      </c>
      <c r="N8" s="20" t="s">
        <v>657</v>
      </c>
      <c r="O8" s="70" t="s">
        <v>656</v>
      </c>
      <c r="P8" s="71">
        <v>1</v>
      </c>
      <c r="Q8" s="71">
        <v>1</v>
      </c>
      <c r="R8" s="71">
        <v>0</v>
      </c>
      <c r="S8" s="71">
        <v>1</v>
      </c>
      <c r="T8" s="71">
        <v>2</v>
      </c>
      <c r="U8" s="71">
        <v>1</v>
      </c>
    </row>
    <row r="9" spans="1:21" ht="15">
      <c r="A9" s="58" t="s">
        <v>1803</v>
      </c>
      <c r="B9" s="16">
        <v>13083031</v>
      </c>
      <c r="C9" s="16">
        <v>710108303</v>
      </c>
      <c r="D9" s="10" t="s">
        <v>638</v>
      </c>
      <c r="E9" s="10" t="s">
        <v>966</v>
      </c>
      <c r="F9" s="10" t="s">
        <v>1675</v>
      </c>
      <c r="G9" s="10" t="s">
        <v>968</v>
      </c>
      <c r="H9" s="10" t="s">
        <v>969</v>
      </c>
      <c r="I9" s="10"/>
      <c r="J9" s="10" t="s">
        <v>970</v>
      </c>
      <c r="K9" s="10" t="e">
        <f>VLOOKUP(A9,#REF!,3,FALSE)</f>
        <v>#REF!</v>
      </c>
      <c r="L9" s="10" t="e">
        <f>VLOOKUP(A9,#REF!,4,FALSE)</f>
        <v>#REF!</v>
      </c>
      <c r="N9" s="20" t="s">
        <v>844</v>
      </c>
      <c r="O9" s="67" t="s">
        <v>659</v>
      </c>
      <c r="P9" s="59">
        <v>0</v>
      </c>
      <c r="Q9" s="59">
        <v>0</v>
      </c>
      <c r="R9" s="59">
        <v>0</v>
      </c>
      <c r="S9" s="59">
        <v>0</v>
      </c>
      <c r="T9" s="59">
        <v>2</v>
      </c>
      <c r="U9" s="59">
        <v>0</v>
      </c>
    </row>
    <row r="10" spans="1:21" ht="15">
      <c r="A10" s="58" t="s">
        <v>1804</v>
      </c>
      <c r="B10" s="16">
        <v>12083024</v>
      </c>
      <c r="C10" s="16">
        <v>710108302</v>
      </c>
      <c r="D10" s="10" t="s">
        <v>647</v>
      </c>
      <c r="E10" s="10" t="s">
        <v>973</v>
      </c>
      <c r="F10" s="10" t="s">
        <v>1677</v>
      </c>
      <c r="G10" s="10" t="s">
        <v>968</v>
      </c>
      <c r="H10" s="10" t="s">
        <v>969</v>
      </c>
      <c r="I10" s="10"/>
      <c r="J10" s="10" t="s">
        <v>970</v>
      </c>
      <c r="K10" s="10" t="e">
        <f>VLOOKUP(A10,#REF!,3,FALSE)</f>
        <v>#REF!</v>
      </c>
      <c r="L10" s="10" t="e">
        <f>VLOOKUP(A10,#REF!,4,FALSE)</f>
        <v>#REF!</v>
      </c>
      <c r="N10" s="20" t="s">
        <v>1252</v>
      </c>
      <c r="O10" s="67" t="s">
        <v>662</v>
      </c>
      <c r="P10" s="59">
        <v>0</v>
      </c>
      <c r="Q10" s="59">
        <v>0</v>
      </c>
      <c r="R10" s="59">
        <v>0</v>
      </c>
      <c r="S10" s="59">
        <v>0</v>
      </c>
      <c r="T10" s="59">
        <v>1</v>
      </c>
      <c r="U10" s="59">
        <v>0</v>
      </c>
    </row>
    <row r="11" spans="1:21" ht="15">
      <c r="A11" s="58" t="s">
        <v>1805</v>
      </c>
      <c r="B11" s="16">
        <v>13060131</v>
      </c>
      <c r="C11" s="16">
        <v>710106013</v>
      </c>
      <c r="D11" s="10" t="s">
        <v>638</v>
      </c>
      <c r="E11" s="10" t="s">
        <v>966</v>
      </c>
      <c r="F11" s="10" t="s">
        <v>1677</v>
      </c>
      <c r="G11" s="10" t="s">
        <v>968</v>
      </c>
      <c r="H11" s="10" t="s">
        <v>969</v>
      </c>
      <c r="I11" s="10"/>
      <c r="J11" s="10" t="s">
        <v>970</v>
      </c>
      <c r="K11" s="10" t="e">
        <f>VLOOKUP(A11,#REF!,3,FALSE)</f>
        <v>#REF!</v>
      </c>
      <c r="L11" s="10" t="e">
        <f>VLOOKUP(A11,#REF!,4,FALSE)</f>
        <v>#REF!</v>
      </c>
      <c r="N11" s="20" t="s">
        <v>666</v>
      </c>
      <c r="O11" s="65" t="s">
        <v>668</v>
      </c>
      <c r="P11" s="66">
        <v>1</v>
      </c>
      <c r="Q11" s="66">
        <v>0</v>
      </c>
      <c r="R11" s="66">
        <v>0</v>
      </c>
      <c r="S11" s="66">
        <v>0</v>
      </c>
      <c r="T11" s="66">
        <v>1</v>
      </c>
      <c r="U11" s="66">
        <v>0</v>
      </c>
    </row>
    <row r="12" spans="1:21" ht="15">
      <c r="A12" s="58" t="s">
        <v>1806</v>
      </c>
      <c r="B12" s="16">
        <v>13060134</v>
      </c>
      <c r="C12" s="16">
        <v>710106013</v>
      </c>
      <c r="D12" s="10" t="s">
        <v>647</v>
      </c>
      <c r="E12" s="10" t="s">
        <v>966</v>
      </c>
      <c r="F12" s="10" t="s">
        <v>1677</v>
      </c>
      <c r="G12" s="10" t="s">
        <v>968</v>
      </c>
      <c r="H12" s="10" t="s">
        <v>969</v>
      </c>
      <c r="I12" s="10"/>
      <c r="J12" s="10" t="s">
        <v>970</v>
      </c>
      <c r="K12" s="10" t="e">
        <f>VLOOKUP(A12,#REF!,3,FALSE)</f>
        <v>#REF!</v>
      </c>
      <c r="L12" s="10" t="e">
        <f>VLOOKUP(A12,#REF!,4,FALSE)</f>
        <v>#REF!</v>
      </c>
      <c r="N12" s="20" t="s">
        <v>666</v>
      </c>
      <c r="O12" s="67" t="s">
        <v>665</v>
      </c>
      <c r="P12" s="59">
        <v>0</v>
      </c>
      <c r="Q12" s="59">
        <v>0</v>
      </c>
      <c r="R12" s="59">
        <v>0</v>
      </c>
      <c r="S12" s="59">
        <v>0</v>
      </c>
      <c r="T12" s="59">
        <v>2</v>
      </c>
      <c r="U12" s="59">
        <v>0</v>
      </c>
    </row>
    <row r="13" spans="1:21" ht="15">
      <c r="A13" s="58" t="s">
        <v>1807</v>
      </c>
      <c r="B13" s="16">
        <v>12025039</v>
      </c>
      <c r="C13" s="16">
        <v>710102503</v>
      </c>
      <c r="D13" s="10" t="s">
        <v>661</v>
      </c>
      <c r="E13" s="10" t="s">
        <v>966</v>
      </c>
      <c r="F13" s="10" t="s">
        <v>1677</v>
      </c>
      <c r="G13" s="10" t="s">
        <v>968</v>
      </c>
      <c r="H13" s="10" t="s">
        <v>969</v>
      </c>
      <c r="I13" s="10"/>
      <c r="J13" s="10" t="s">
        <v>970</v>
      </c>
      <c r="K13" s="10" t="s">
        <v>640</v>
      </c>
      <c r="L13" s="10" t="e">
        <f>VLOOKUP(A13,#REF!,4,FALSE)</f>
        <v>#REF!</v>
      </c>
      <c r="N13" s="20" t="s">
        <v>671</v>
      </c>
      <c r="O13" s="70" t="s">
        <v>673</v>
      </c>
      <c r="P13" s="71">
        <v>5</v>
      </c>
      <c r="Q13" s="71">
        <v>0</v>
      </c>
      <c r="R13" s="71">
        <v>0</v>
      </c>
      <c r="S13" s="71">
        <v>5</v>
      </c>
      <c r="T13" s="71">
        <v>5</v>
      </c>
      <c r="U13" s="71">
        <v>5</v>
      </c>
    </row>
    <row r="14" spans="1:21" ht="15">
      <c r="A14" s="58" t="s">
        <v>1808</v>
      </c>
      <c r="B14" s="16">
        <v>12025035</v>
      </c>
      <c r="C14" s="16">
        <v>710102503</v>
      </c>
      <c r="D14" s="10" t="s">
        <v>650</v>
      </c>
      <c r="E14" s="10" t="s">
        <v>966</v>
      </c>
      <c r="F14" s="10" t="s">
        <v>1675</v>
      </c>
      <c r="G14" s="10" t="s">
        <v>968</v>
      </c>
      <c r="H14" s="10" t="s">
        <v>969</v>
      </c>
      <c r="I14" s="10"/>
      <c r="J14" s="10" t="s">
        <v>970</v>
      </c>
      <c r="K14" s="10" t="s">
        <v>640</v>
      </c>
      <c r="L14" s="10" t="e">
        <f>VLOOKUP(A14,#REF!,4,FALSE)</f>
        <v>#REF!</v>
      </c>
      <c r="N14" s="1" t="s">
        <v>1750</v>
      </c>
    </row>
    <row r="15" spans="1:21" ht="15">
      <c r="A15" s="58" t="s">
        <v>1809</v>
      </c>
      <c r="B15" s="16">
        <v>12025037</v>
      </c>
      <c r="C15" s="16">
        <v>710102503</v>
      </c>
      <c r="D15" s="10" t="s">
        <v>655</v>
      </c>
      <c r="E15" s="10" t="s">
        <v>973</v>
      </c>
      <c r="F15" s="10" t="s">
        <v>1675</v>
      </c>
      <c r="G15" s="10" t="s">
        <v>968</v>
      </c>
      <c r="H15" s="10" t="s">
        <v>969</v>
      </c>
      <c r="I15" s="10"/>
      <c r="J15" s="10" t="s">
        <v>970</v>
      </c>
      <c r="K15" s="10" t="s">
        <v>640</v>
      </c>
      <c r="L15" s="10" t="e">
        <f>VLOOKUP(A15,#REF!,4,FALSE)</f>
        <v>#REF!</v>
      </c>
    </row>
    <row r="16" spans="1:21" ht="15">
      <c r="A16" s="58" t="s">
        <v>1810</v>
      </c>
      <c r="B16" s="16">
        <v>12025029</v>
      </c>
      <c r="C16" s="16">
        <v>710102502</v>
      </c>
      <c r="D16" s="10" t="s">
        <v>661</v>
      </c>
      <c r="E16" s="10" t="s">
        <v>973</v>
      </c>
      <c r="F16" s="10" t="s">
        <v>1675</v>
      </c>
      <c r="G16" s="10" t="s">
        <v>968</v>
      </c>
      <c r="H16" s="10" t="s">
        <v>969</v>
      </c>
      <c r="I16" s="10"/>
      <c r="J16" s="10" t="s">
        <v>970</v>
      </c>
      <c r="K16" s="10" t="e">
        <f>VLOOKUP(A16,#REF!,3,FALSE)</f>
        <v>#REF!</v>
      </c>
      <c r="L16" s="10" t="e">
        <f>VLOOKUP(A16,#REF!,4,FALSE)</f>
        <v>#REF!</v>
      </c>
      <c r="N16" s="72" t="s">
        <v>1811</v>
      </c>
    </row>
    <row r="17" spans="1:21" ht="15">
      <c r="A17" s="58" t="s">
        <v>1812</v>
      </c>
      <c r="B17" s="16">
        <v>12025023</v>
      </c>
      <c r="C17" s="16">
        <v>710102502</v>
      </c>
      <c r="D17" s="10" t="s">
        <v>644</v>
      </c>
      <c r="E17" s="10" t="s">
        <v>973</v>
      </c>
      <c r="F17" s="10" t="s">
        <v>1675</v>
      </c>
      <c r="G17" s="10" t="s">
        <v>968</v>
      </c>
      <c r="H17" s="10" t="s">
        <v>969</v>
      </c>
      <c r="I17" s="10"/>
      <c r="J17" s="10" t="s">
        <v>970</v>
      </c>
      <c r="K17" s="10" t="e">
        <f>VLOOKUP(A17,#REF!,3,FALSE)</f>
        <v>#REF!</v>
      </c>
      <c r="L17" s="10" t="e">
        <f>VLOOKUP(A17,#REF!,4,FALSE)</f>
        <v>#REF!</v>
      </c>
      <c r="N17" s="27" t="s">
        <v>637</v>
      </c>
      <c r="O17" s="27" t="s">
        <v>636</v>
      </c>
      <c r="P17" s="27" t="s">
        <v>1658</v>
      </c>
      <c r="Q17" s="27" t="s">
        <v>1659</v>
      </c>
      <c r="R17" s="27" t="s">
        <v>1660</v>
      </c>
      <c r="S17" s="27" t="s">
        <v>1661</v>
      </c>
      <c r="T17" s="27" t="s">
        <v>1662</v>
      </c>
      <c r="U17" s="27" t="s">
        <v>1663</v>
      </c>
    </row>
    <row r="18" spans="1:21" ht="15">
      <c r="A18" s="58" t="s">
        <v>1813</v>
      </c>
      <c r="B18" s="16">
        <v>12025027</v>
      </c>
      <c r="C18" s="16">
        <v>710102502</v>
      </c>
      <c r="D18" s="10" t="s">
        <v>655</v>
      </c>
      <c r="E18" s="10" t="s">
        <v>973</v>
      </c>
      <c r="F18" s="10" t="s">
        <v>1677</v>
      </c>
      <c r="G18" s="10" t="s">
        <v>968</v>
      </c>
      <c r="H18" s="10" t="s">
        <v>969</v>
      </c>
      <c r="I18" s="10"/>
      <c r="J18" s="10" t="s">
        <v>970</v>
      </c>
      <c r="K18" s="10" t="e">
        <f>VLOOKUP(A18,#REF!,3,FALSE)</f>
        <v>#REF!</v>
      </c>
      <c r="L18" s="10" t="e">
        <f>VLOOKUP(A18,#REF!,4,FALSE)</f>
        <v>#REF!</v>
      </c>
      <c r="N18" s="76" t="s">
        <v>649</v>
      </c>
      <c r="O18" s="73" t="s">
        <v>1250</v>
      </c>
      <c r="P18" s="69">
        <v>6</v>
      </c>
      <c r="Q18" s="69">
        <v>6</v>
      </c>
      <c r="R18" s="69">
        <v>0</v>
      </c>
      <c r="S18" s="69">
        <v>0</v>
      </c>
      <c r="T18" s="69">
        <v>12</v>
      </c>
      <c r="U18" s="69">
        <v>2</v>
      </c>
    </row>
    <row r="19" spans="1:21" ht="26.25">
      <c r="A19" s="58" t="s">
        <v>1814</v>
      </c>
      <c r="B19" s="16">
        <v>12025025</v>
      </c>
      <c r="C19" s="16">
        <v>710102502</v>
      </c>
      <c r="D19" s="10" t="s">
        <v>650</v>
      </c>
      <c r="E19" s="10" t="s">
        <v>966</v>
      </c>
      <c r="F19" s="10" t="s">
        <v>1675</v>
      </c>
      <c r="G19" s="10" t="s">
        <v>968</v>
      </c>
      <c r="H19" s="10" t="s">
        <v>969</v>
      </c>
      <c r="I19" s="10"/>
      <c r="J19" s="10" t="s">
        <v>970</v>
      </c>
      <c r="K19" s="10" t="e">
        <f>VLOOKUP(A19,#REF!,3,FALSE)</f>
        <v>#REF!</v>
      </c>
      <c r="L19" s="10" t="e">
        <f>VLOOKUP(A19,#REF!,4,FALSE)</f>
        <v>#REF!</v>
      </c>
      <c r="N19" s="77"/>
      <c r="O19" s="74" t="s">
        <v>1665</v>
      </c>
      <c r="P19" s="71">
        <v>1</v>
      </c>
      <c r="Q19" s="71">
        <v>0</v>
      </c>
      <c r="R19" s="71">
        <v>2</v>
      </c>
      <c r="S19" s="71">
        <v>1</v>
      </c>
      <c r="T19" s="71">
        <v>4</v>
      </c>
      <c r="U19" s="71">
        <v>1</v>
      </c>
    </row>
    <row r="20" spans="1:21" ht="15">
      <c r="A20" s="58" t="s">
        <v>1815</v>
      </c>
      <c r="B20" s="16">
        <v>12023015</v>
      </c>
      <c r="C20" s="16">
        <v>710102301</v>
      </c>
      <c r="D20" s="10" t="s">
        <v>650</v>
      </c>
      <c r="E20" s="10" t="s">
        <v>966</v>
      </c>
      <c r="F20" s="10" t="s">
        <v>1677</v>
      </c>
      <c r="G20" s="10" t="s">
        <v>968</v>
      </c>
      <c r="H20" s="10" t="s">
        <v>969</v>
      </c>
      <c r="I20" s="10"/>
      <c r="J20" s="10" t="s">
        <v>970</v>
      </c>
      <c r="K20" s="10" t="e">
        <f>VLOOKUP(A20,#REF!,3,FALSE)</f>
        <v>#REF!</v>
      </c>
      <c r="L20" s="10" t="e">
        <f>VLOOKUP(A20,#REF!,4,FALSE)</f>
        <v>#REF!</v>
      </c>
      <c r="N20" s="77"/>
      <c r="O20" s="20" t="s">
        <v>1263</v>
      </c>
      <c r="P20" s="59">
        <v>0</v>
      </c>
      <c r="Q20" s="59">
        <v>0</v>
      </c>
      <c r="R20" s="59">
        <v>3</v>
      </c>
      <c r="S20" s="59">
        <v>1</v>
      </c>
      <c r="T20" s="59">
        <v>4</v>
      </c>
      <c r="U20" s="59">
        <v>0</v>
      </c>
    </row>
    <row r="21" spans="1:21" ht="15">
      <c r="A21" s="58" t="s">
        <v>1816</v>
      </c>
      <c r="B21" s="16">
        <v>12023018</v>
      </c>
      <c r="C21" s="16">
        <v>710102301</v>
      </c>
      <c r="D21" s="10" t="s">
        <v>658</v>
      </c>
      <c r="E21" s="10" t="s">
        <v>973</v>
      </c>
      <c r="F21" s="10" t="s">
        <v>1677</v>
      </c>
      <c r="G21" s="10" t="s">
        <v>968</v>
      </c>
      <c r="H21" s="10" t="s">
        <v>969</v>
      </c>
      <c r="I21" s="10"/>
      <c r="J21" s="10" t="s">
        <v>970</v>
      </c>
      <c r="K21" s="10" t="e">
        <f>VLOOKUP(A21,#REF!,3,FALSE)</f>
        <v>#REF!</v>
      </c>
      <c r="L21" s="10" t="e">
        <f>VLOOKUP(A21,#REF!,4,FALSE)</f>
        <v>#REF!</v>
      </c>
      <c r="N21" s="78"/>
      <c r="O21" s="20" t="s">
        <v>1380</v>
      </c>
      <c r="P21" s="59">
        <v>0</v>
      </c>
      <c r="Q21" s="59">
        <v>3</v>
      </c>
      <c r="R21" s="59">
        <v>0</v>
      </c>
      <c r="S21" s="59">
        <v>2</v>
      </c>
      <c r="T21" s="59">
        <v>5</v>
      </c>
      <c r="U21" s="59">
        <v>0</v>
      </c>
    </row>
    <row r="22" spans="1:21" ht="15">
      <c r="A22" s="58" t="s">
        <v>1817</v>
      </c>
      <c r="B22" s="16">
        <v>12023011</v>
      </c>
      <c r="C22" s="16">
        <v>710102301</v>
      </c>
      <c r="D22" s="10" t="s">
        <v>638</v>
      </c>
      <c r="E22" s="10" t="s">
        <v>973</v>
      </c>
      <c r="F22" s="10" t="s">
        <v>1677</v>
      </c>
      <c r="G22" s="10" t="s">
        <v>968</v>
      </c>
      <c r="H22" s="10" t="s">
        <v>969</v>
      </c>
      <c r="I22" s="10"/>
      <c r="J22" s="10" t="s">
        <v>970</v>
      </c>
      <c r="K22" s="10" t="e">
        <f>VLOOKUP(A22,#REF!,3,FALSE)</f>
        <v>#REF!</v>
      </c>
      <c r="L22" s="10" t="e">
        <f>VLOOKUP(A22,#REF!,4,FALSE)</f>
        <v>#REF!</v>
      </c>
      <c r="N22" s="76" t="s">
        <v>641</v>
      </c>
      <c r="O22" s="19" t="s">
        <v>1421</v>
      </c>
      <c r="P22" s="66">
        <v>1</v>
      </c>
      <c r="Q22" s="66">
        <v>4</v>
      </c>
      <c r="R22" s="66">
        <v>0</v>
      </c>
      <c r="S22" s="66">
        <v>2</v>
      </c>
      <c r="T22" s="66">
        <v>7</v>
      </c>
      <c r="U22" s="66">
        <v>0</v>
      </c>
    </row>
    <row r="23" spans="1:21" ht="15">
      <c r="A23" s="58" t="s">
        <v>1818</v>
      </c>
      <c r="B23" s="16">
        <v>12022034</v>
      </c>
      <c r="C23" s="16">
        <v>710102203</v>
      </c>
      <c r="D23" s="10" t="s">
        <v>647</v>
      </c>
      <c r="E23" s="10" t="s">
        <v>973</v>
      </c>
      <c r="F23" s="10" t="s">
        <v>1677</v>
      </c>
      <c r="G23" s="10" t="s">
        <v>968</v>
      </c>
      <c r="H23" s="10" t="s">
        <v>969</v>
      </c>
      <c r="I23" s="10"/>
      <c r="J23" s="10" t="s">
        <v>970</v>
      </c>
      <c r="K23" s="10" t="e">
        <f>VLOOKUP(A23,#REF!,3,FALSE)</f>
        <v>#REF!</v>
      </c>
      <c r="L23" s="10" t="e">
        <f>VLOOKUP(A23,#REF!,4,FALSE)</f>
        <v>#REF!</v>
      </c>
      <c r="N23" s="77"/>
      <c r="O23" s="19" t="s">
        <v>1261</v>
      </c>
      <c r="P23" s="66">
        <v>1</v>
      </c>
      <c r="Q23" s="66">
        <v>0</v>
      </c>
      <c r="R23" s="66">
        <v>1</v>
      </c>
      <c r="S23" s="66">
        <v>0</v>
      </c>
      <c r="T23" s="66">
        <v>2</v>
      </c>
      <c r="U23" s="66">
        <v>0</v>
      </c>
    </row>
    <row r="24" spans="1:21" ht="15">
      <c r="A24" s="58" t="s">
        <v>1819</v>
      </c>
      <c r="B24" s="16">
        <v>12022037</v>
      </c>
      <c r="C24" s="16">
        <v>710102203</v>
      </c>
      <c r="D24" s="10" t="s">
        <v>655</v>
      </c>
      <c r="E24" s="10" t="s">
        <v>966</v>
      </c>
      <c r="F24" s="10" t="s">
        <v>1677</v>
      </c>
      <c r="G24" s="10" t="s">
        <v>968</v>
      </c>
      <c r="H24" s="10" t="s">
        <v>969</v>
      </c>
      <c r="I24" s="10"/>
      <c r="J24" s="10" t="s">
        <v>970</v>
      </c>
      <c r="K24" s="10" t="e">
        <f>VLOOKUP(A24,#REF!,3,FALSE)</f>
        <v>#REF!</v>
      </c>
      <c r="L24" s="10" t="e">
        <f>VLOOKUP(A24,#REF!,4,FALSE)</f>
        <v>#REF!</v>
      </c>
      <c r="N24" s="77"/>
      <c r="O24" s="20" t="s">
        <v>1477</v>
      </c>
      <c r="P24" s="59">
        <v>0</v>
      </c>
      <c r="Q24" s="59">
        <v>4</v>
      </c>
      <c r="R24" s="59">
        <v>0</v>
      </c>
      <c r="S24" s="59">
        <v>4</v>
      </c>
      <c r="T24" s="59">
        <v>8</v>
      </c>
      <c r="U24" s="59">
        <v>0</v>
      </c>
    </row>
    <row r="25" spans="1:21" ht="15">
      <c r="A25" s="58" t="s">
        <v>1820</v>
      </c>
      <c r="B25" s="16">
        <v>12022019</v>
      </c>
      <c r="C25" s="16">
        <v>710102201</v>
      </c>
      <c r="D25" s="10" t="s">
        <v>661</v>
      </c>
      <c r="E25" s="10" t="s">
        <v>966</v>
      </c>
      <c r="F25" s="10" t="s">
        <v>1675</v>
      </c>
      <c r="G25" s="10" t="s">
        <v>968</v>
      </c>
      <c r="H25" s="10" t="s">
        <v>969</v>
      </c>
      <c r="I25" s="10"/>
      <c r="J25" s="10" t="s">
        <v>970</v>
      </c>
      <c r="K25" s="10" t="e">
        <f>VLOOKUP(A25,#REF!,3,FALSE)</f>
        <v>#REF!</v>
      </c>
      <c r="L25" s="10" t="e">
        <f>VLOOKUP(A25,#REF!,4,FALSE)</f>
        <v>#REF!</v>
      </c>
      <c r="N25" s="77"/>
      <c r="O25" s="19" t="s">
        <v>1253</v>
      </c>
      <c r="P25" s="66">
        <v>2</v>
      </c>
      <c r="Q25" s="66">
        <v>0</v>
      </c>
      <c r="R25" s="66">
        <v>3</v>
      </c>
      <c r="S25" s="66">
        <v>2</v>
      </c>
      <c r="T25" s="66">
        <v>7</v>
      </c>
      <c r="U25" s="66">
        <v>0</v>
      </c>
    </row>
    <row r="26" spans="1:21" ht="15">
      <c r="A26" s="58" t="s">
        <v>1821</v>
      </c>
      <c r="B26" s="16">
        <v>12022055</v>
      </c>
      <c r="C26" s="16">
        <v>710102205</v>
      </c>
      <c r="D26" s="10" t="s">
        <v>650</v>
      </c>
      <c r="E26" s="10" t="s">
        <v>966</v>
      </c>
      <c r="F26" s="10" t="s">
        <v>1677</v>
      </c>
      <c r="G26" s="10" t="s">
        <v>968</v>
      </c>
      <c r="H26" s="10" t="s">
        <v>969</v>
      </c>
      <c r="I26" s="10"/>
      <c r="J26" s="10" t="s">
        <v>970</v>
      </c>
      <c r="K26" s="10" t="e">
        <f>VLOOKUP(A26,#REF!,3,FALSE)</f>
        <v>#REF!</v>
      </c>
      <c r="L26" s="10" t="e">
        <f>VLOOKUP(A26,#REF!,4,FALSE)</f>
        <v>#REF!</v>
      </c>
      <c r="N26" s="78"/>
      <c r="O26" s="20" t="s">
        <v>1262</v>
      </c>
      <c r="P26" s="59">
        <v>0</v>
      </c>
      <c r="Q26" s="59">
        <v>2</v>
      </c>
      <c r="R26" s="59">
        <v>1</v>
      </c>
      <c r="S26" s="59">
        <v>0</v>
      </c>
      <c r="T26" s="59">
        <v>3</v>
      </c>
      <c r="U26" s="59">
        <v>0</v>
      </c>
    </row>
    <row r="27" spans="1:21" ht="15">
      <c r="A27" s="58" t="s">
        <v>1822</v>
      </c>
      <c r="B27" s="16">
        <v>12022052</v>
      </c>
      <c r="C27" s="16">
        <v>710102205</v>
      </c>
      <c r="D27" s="10" t="s">
        <v>643</v>
      </c>
      <c r="E27" s="10" t="s">
        <v>973</v>
      </c>
      <c r="F27" s="10" t="s">
        <v>1677</v>
      </c>
      <c r="G27" s="10" t="s">
        <v>968</v>
      </c>
      <c r="H27" s="10" t="s">
        <v>969</v>
      </c>
      <c r="I27" s="10"/>
      <c r="J27" s="10" t="s">
        <v>970</v>
      </c>
      <c r="K27" s="10" t="e">
        <f>VLOOKUP(A27,#REF!,3,FALSE)</f>
        <v>#REF!</v>
      </c>
      <c r="L27" s="10" t="e">
        <f>VLOOKUP(A27,#REF!,4,FALSE)</f>
        <v>#REF!</v>
      </c>
      <c r="N27" s="76" t="s">
        <v>666</v>
      </c>
      <c r="O27" s="75" t="s">
        <v>1666</v>
      </c>
      <c r="P27" s="59">
        <v>0</v>
      </c>
      <c r="Q27" s="59">
        <v>4</v>
      </c>
      <c r="R27" s="59">
        <v>3</v>
      </c>
      <c r="S27" s="59">
        <v>0</v>
      </c>
      <c r="T27" s="59">
        <v>7</v>
      </c>
      <c r="U27" s="59">
        <v>0</v>
      </c>
    </row>
    <row r="28" spans="1:21" ht="15">
      <c r="A28" s="58" t="s">
        <v>1823</v>
      </c>
      <c r="B28" s="16">
        <v>12110017</v>
      </c>
      <c r="C28" s="16">
        <v>710111001</v>
      </c>
      <c r="D28" s="10" t="s">
        <v>655</v>
      </c>
      <c r="E28" s="10" t="s">
        <v>966</v>
      </c>
      <c r="F28" s="10" t="s">
        <v>1675</v>
      </c>
      <c r="G28" s="10" t="s">
        <v>968</v>
      </c>
      <c r="H28" s="10" t="s">
        <v>969</v>
      </c>
      <c r="I28" s="10"/>
      <c r="J28" s="10" t="s">
        <v>970</v>
      </c>
      <c r="K28" s="10" t="s">
        <v>668</v>
      </c>
      <c r="L28" s="10" t="e">
        <f>VLOOKUP(A28,#REF!,4,FALSE)</f>
        <v>#REF!</v>
      </c>
      <c r="N28" s="77"/>
      <c r="O28" s="20" t="s">
        <v>1560</v>
      </c>
      <c r="P28" s="59">
        <v>0</v>
      </c>
      <c r="Q28" s="59">
        <v>0</v>
      </c>
      <c r="R28" s="59">
        <v>7</v>
      </c>
      <c r="S28" s="59">
        <v>0</v>
      </c>
      <c r="T28" s="59">
        <v>7</v>
      </c>
      <c r="U28" s="59">
        <v>0</v>
      </c>
    </row>
    <row r="29" spans="1:21" ht="15">
      <c r="A29" s="58" t="s">
        <v>1824</v>
      </c>
      <c r="B29" s="16">
        <v>12110026</v>
      </c>
      <c r="C29" s="16">
        <v>710111002</v>
      </c>
      <c r="D29" s="10" t="s">
        <v>652</v>
      </c>
      <c r="E29" s="10" t="s">
        <v>973</v>
      </c>
      <c r="F29" s="10" t="s">
        <v>1677</v>
      </c>
      <c r="G29" s="10" t="s">
        <v>968</v>
      </c>
      <c r="H29" s="10" t="s">
        <v>969</v>
      </c>
      <c r="I29" s="10"/>
      <c r="J29" s="10" t="s">
        <v>970</v>
      </c>
      <c r="K29" s="10" t="e">
        <f>VLOOKUP(A29,#REF!,3,FALSE)</f>
        <v>#REF!</v>
      </c>
      <c r="L29" s="10" t="e">
        <f>VLOOKUP(A29,#REF!,4,FALSE)</f>
        <v>#REF!</v>
      </c>
      <c r="N29" s="77"/>
      <c r="O29" s="20" t="s">
        <v>1264</v>
      </c>
      <c r="P29" s="59">
        <v>0</v>
      </c>
      <c r="Q29" s="59">
        <v>0</v>
      </c>
      <c r="R29" s="59">
        <v>1</v>
      </c>
      <c r="S29" s="59">
        <v>1</v>
      </c>
      <c r="T29" s="59">
        <v>2</v>
      </c>
      <c r="U29" s="59">
        <v>0</v>
      </c>
    </row>
    <row r="30" spans="1:21" ht="15">
      <c r="A30" s="58" t="s">
        <v>1825</v>
      </c>
      <c r="B30" s="16">
        <v>12110057</v>
      </c>
      <c r="C30" s="16">
        <v>710111005</v>
      </c>
      <c r="D30" s="10" t="s">
        <v>655</v>
      </c>
      <c r="E30" s="10" t="s">
        <v>973</v>
      </c>
      <c r="F30" s="10" t="s">
        <v>1677</v>
      </c>
      <c r="G30" s="10" t="s">
        <v>968</v>
      </c>
      <c r="H30" s="10" t="s">
        <v>969</v>
      </c>
      <c r="I30" s="10"/>
      <c r="J30" s="10" t="s">
        <v>970</v>
      </c>
      <c r="K30" s="10" t="s">
        <v>668</v>
      </c>
      <c r="L30" s="10" t="e">
        <f>VLOOKUP(A30,#REF!,4,FALSE)</f>
        <v>#REF!</v>
      </c>
      <c r="N30" s="78"/>
      <c r="O30" s="20" t="s">
        <v>1581</v>
      </c>
      <c r="P30" s="59">
        <v>0</v>
      </c>
      <c r="Q30" s="59">
        <v>0</v>
      </c>
      <c r="R30" s="59">
        <v>0</v>
      </c>
      <c r="S30" s="59">
        <v>2</v>
      </c>
      <c r="T30" s="59">
        <v>2</v>
      </c>
      <c r="U30" s="59">
        <v>0</v>
      </c>
    </row>
    <row r="31" spans="1:21" ht="15">
      <c r="A31" s="58" t="s">
        <v>1826</v>
      </c>
      <c r="B31" s="16">
        <v>12100081</v>
      </c>
      <c r="C31" s="16">
        <v>710110008</v>
      </c>
      <c r="D31" s="10" t="s">
        <v>638</v>
      </c>
      <c r="E31" s="10" t="s">
        <v>966</v>
      </c>
      <c r="F31" s="10" t="s">
        <v>1677</v>
      </c>
      <c r="G31" s="10" t="s">
        <v>968</v>
      </c>
      <c r="H31" s="10" t="s">
        <v>969</v>
      </c>
      <c r="I31" s="10"/>
      <c r="J31" s="10" t="s">
        <v>970</v>
      </c>
      <c r="K31" s="10" t="e">
        <f>VLOOKUP(A31,#REF!,3,FALSE)</f>
        <v>#REF!</v>
      </c>
      <c r="L31" s="10" t="e">
        <f>VLOOKUP(A31,#REF!,4,FALSE)</f>
        <v>#REF!</v>
      </c>
      <c r="N31" s="76" t="s">
        <v>1667</v>
      </c>
      <c r="O31" s="19" t="s">
        <v>1668</v>
      </c>
      <c r="P31" s="66">
        <v>1</v>
      </c>
      <c r="Q31" s="66">
        <v>0</v>
      </c>
      <c r="R31" s="66">
        <v>1</v>
      </c>
      <c r="S31" s="66">
        <v>0</v>
      </c>
      <c r="T31" s="66">
        <v>2</v>
      </c>
      <c r="U31" s="66">
        <v>0</v>
      </c>
    </row>
    <row r="32" spans="1:21" ht="15">
      <c r="A32" s="58" t="s">
        <v>1827</v>
      </c>
      <c r="B32" s="16">
        <v>12100017</v>
      </c>
      <c r="C32" s="16">
        <v>710110001</v>
      </c>
      <c r="D32" s="10" t="s">
        <v>655</v>
      </c>
      <c r="E32" s="10" t="s">
        <v>973</v>
      </c>
      <c r="F32" s="10" t="s">
        <v>1677</v>
      </c>
      <c r="G32" s="10" t="s">
        <v>968</v>
      </c>
      <c r="H32" s="10" t="s">
        <v>969</v>
      </c>
      <c r="I32" s="10"/>
      <c r="J32" s="10" t="s">
        <v>970</v>
      </c>
      <c r="K32" s="10" t="e">
        <f>VLOOKUP(A32,#REF!,3,FALSE)</f>
        <v>#REF!</v>
      </c>
      <c r="L32" s="10" t="e">
        <f>VLOOKUP(A32,#REF!,4,FALSE)</f>
        <v>#REF!</v>
      </c>
      <c r="N32" s="77"/>
      <c r="O32" s="20" t="s">
        <v>670</v>
      </c>
      <c r="P32" s="59">
        <v>0</v>
      </c>
      <c r="Q32" s="59">
        <v>1</v>
      </c>
      <c r="R32" s="59">
        <v>0</v>
      </c>
      <c r="S32" s="59">
        <v>0</v>
      </c>
      <c r="T32" s="59">
        <v>1</v>
      </c>
      <c r="U32" s="59">
        <v>0</v>
      </c>
    </row>
    <row r="33" spans="1:21" ht="15">
      <c r="A33" s="58" t="s">
        <v>1828</v>
      </c>
      <c r="B33" s="16">
        <v>12090089</v>
      </c>
      <c r="C33" s="16">
        <v>710109008</v>
      </c>
      <c r="D33" s="10" t="s">
        <v>661</v>
      </c>
      <c r="E33" s="10" t="s">
        <v>966</v>
      </c>
      <c r="F33" s="10" t="s">
        <v>1677</v>
      </c>
      <c r="G33" s="10" t="s">
        <v>968</v>
      </c>
      <c r="H33" s="10" t="s">
        <v>969</v>
      </c>
      <c r="I33" s="10"/>
      <c r="J33" s="10" t="s">
        <v>970</v>
      </c>
      <c r="K33" s="10" t="e">
        <f>VLOOKUP(A33,#REF!,3,FALSE)</f>
        <v>#REF!</v>
      </c>
      <c r="L33" s="10" t="e">
        <f>VLOOKUP(A33,#REF!,4,FALSE)</f>
        <v>#REF!</v>
      </c>
      <c r="N33" s="77"/>
      <c r="O33" s="29" t="s">
        <v>675</v>
      </c>
      <c r="P33" s="71">
        <v>2</v>
      </c>
      <c r="Q33" s="71">
        <v>2</v>
      </c>
      <c r="R33" s="71">
        <v>0</v>
      </c>
      <c r="S33" s="71">
        <v>1</v>
      </c>
      <c r="T33" s="71">
        <v>5</v>
      </c>
      <c r="U33" s="71">
        <v>2</v>
      </c>
    </row>
    <row r="34" spans="1:21" ht="15">
      <c r="A34" s="58" t="s">
        <v>1829</v>
      </c>
      <c r="B34" s="16">
        <v>12082023</v>
      </c>
      <c r="C34" s="16">
        <v>710108202</v>
      </c>
      <c r="D34" s="10" t="s">
        <v>644</v>
      </c>
      <c r="E34" s="10" t="s">
        <v>966</v>
      </c>
      <c r="F34" s="10" t="s">
        <v>1677</v>
      </c>
      <c r="G34" s="10" t="s">
        <v>968</v>
      </c>
      <c r="H34" s="10" t="s">
        <v>969</v>
      </c>
      <c r="I34" s="10"/>
      <c r="J34" s="10" t="s">
        <v>970</v>
      </c>
      <c r="K34" s="10" t="e">
        <f>VLOOKUP(A34,#REF!,3,FALSE)</f>
        <v>#REF!</v>
      </c>
      <c r="L34" s="10" t="e">
        <f>VLOOKUP(A34,#REF!,4,FALSE)</f>
        <v>#REF!</v>
      </c>
      <c r="N34" s="78"/>
      <c r="O34" s="20" t="s">
        <v>680</v>
      </c>
      <c r="P34" s="59">
        <v>0</v>
      </c>
      <c r="Q34" s="59">
        <v>0</v>
      </c>
      <c r="R34" s="59">
        <v>4</v>
      </c>
      <c r="S34" s="59">
        <v>1</v>
      </c>
      <c r="T34" s="59">
        <v>5</v>
      </c>
      <c r="U34" s="59">
        <v>0</v>
      </c>
    </row>
    <row r="35" spans="1:21" ht="15">
      <c r="A35" s="58" t="s">
        <v>1830</v>
      </c>
      <c r="B35" s="16">
        <v>12060064</v>
      </c>
      <c r="C35" s="16">
        <v>710106006</v>
      </c>
      <c r="D35" s="10" t="s">
        <v>647</v>
      </c>
      <c r="E35" s="10" t="s">
        <v>973</v>
      </c>
      <c r="F35" s="10" t="s">
        <v>1677</v>
      </c>
      <c r="G35" s="10" t="s">
        <v>968</v>
      </c>
      <c r="H35" s="10" t="s">
        <v>969</v>
      </c>
      <c r="I35" s="10"/>
      <c r="J35" s="10" t="s">
        <v>970</v>
      </c>
      <c r="K35" s="10" t="e">
        <f>VLOOKUP(A35,#REF!,3,FALSE)</f>
        <v>#REF!</v>
      </c>
      <c r="L35" s="10" t="e">
        <f>VLOOKUP(A35,#REF!,4,FALSE)</f>
        <v>#REF!</v>
      </c>
    </row>
    <row r="36" spans="1:21" ht="15">
      <c r="A36" s="58" t="s">
        <v>1831</v>
      </c>
      <c r="B36" s="16">
        <v>12060032</v>
      </c>
      <c r="C36" s="16">
        <v>710106003</v>
      </c>
      <c r="D36" s="10" t="s">
        <v>643</v>
      </c>
      <c r="E36" s="10" t="s">
        <v>966</v>
      </c>
      <c r="F36" s="10" t="s">
        <v>1675</v>
      </c>
      <c r="G36" s="10" t="s">
        <v>968</v>
      </c>
      <c r="H36" s="10" t="s">
        <v>969</v>
      </c>
      <c r="I36" s="10"/>
      <c r="J36" s="10" t="s">
        <v>970</v>
      </c>
      <c r="K36" s="10" t="e">
        <f>VLOOKUP(A36,#REF!,3,FALSE)</f>
        <v>#REF!</v>
      </c>
      <c r="L36" s="10" t="e">
        <f>VLOOKUP(A36,#REF!,4,FALSE)</f>
        <v>#REF!</v>
      </c>
    </row>
    <row r="37" spans="1:21" ht="15">
      <c r="A37" s="58" t="s">
        <v>1832</v>
      </c>
      <c r="B37" s="16">
        <v>12060056</v>
      </c>
      <c r="C37" s="16">
        <v>710106005</v>
      </c>
      <c r="D37" s="10" t="s">
        <v>652</v>
      </c>
      <c r="E37" s="10" t="s">
        <v>966</v>
      </c>
      <c r="F37" s="10" t="s">
        <v>1677</v>
      </c>
      <c r="G37" s="10" t="s">
        <v>968</v>
      </c>
      <c r="H37" s="10" t="s">
        <v>969</v>
      </c>
      <c r="I37" s="10"/>
      <c r="J37" s="10" t="s">
        <v>970</v>
      </c>
      <c r="K37" s="10" t="e">
        <f>VLOOKUP(A37,#REF!,3,FALSE)</f>
        <v>#REF!</v>
      </c>
      <c r="L37" s="10" t="e">
        <f>VLOOKUP(A37,#REF!,4,FALSE)</f>
        <v>#REF!</v>
      </c>
    </row>
    <row r="38" spans="1:21" ht="15">
      <c r="A38" s="58" t="s">
        <v>1833</v>
      </c>
      <c r="B38" s="16">
        <v>12026033</v>
      </c>
      <c r="C38" s="16">
        <v>710102603</v>
      </c>
      <c r="D38" s="10" t="s">
        <v>644</v>
      </c>
      <c r="E38" s="10" t="s">
        <v>973</v>
      </c>
      <c r="F38" s="10" t="s">
        <v>1677</v>
      </c>
      <c r="G38" s="10" t="s">
        <v>968</v>
      </c>
      <c r="H38" s="10" t="s">
        <v>969</v>
      </c>
      <c r="I38" s="10"/>
      <c r="J38" s="10" t="s">
        <v>970</v>
      </c>
      <c r="K38" s="10" t="e">
        <f>VLOOKUP(A38,#REF!,3,FALSE)</f>
        <v>#REF!</v>
      </c>
      <c r="L38" s="10" t="e">
        <f>VLOOKUP(A38,#REF!,4,FALSE)</f>
        <v>#REF!</v>
      </c>
    </row>
    <row r="39" spans="1:21" ht="15">
      <c r="A39" s="58" t="s">
        <v>1834</v>
      </c>
      <c r="B39" s="16">
        <v>12026019</v>
      </c>
      <c r="C39" s="16">
        <v>710102601</v>
      </c>
      <c r="D39" s="10" t="s">
        <v>661</v>
      </c>
      <c r="E39" s="10" t="s">
        <v>973</v>
      </c>
      <c r="F39" s="10" t="s">
        <v>1677</v>
      </c>
      <c r="G39" s="10" t="s">
        <v>968</v>
      </c>
      <c r="H39" s="10" t="s">
        <v>969</v>
      </c>
      <c r="I39" s="10"/>
      <c r="J39" s="10" t="s">
        <v>970</v>
      </c>
      <c r="K39" s="10" t="e">
        <f>VLOOKUP(A39,#REF!,3,FALSE)</f>
        <v>#REF!</v>
      </c>
      <c r="L39" s="10" t="e">
        <f>VLOOKUP(A39,#REF!,4,FALSE)</f>
        <v>#REF!</v>
      </c>
    </row>
    <row r="40" spans="1:21" ht="15">
      <c r="A40" s="58" t="s">
        <v>1835</v>
      </c>
      <c r="B40" s="16">
        <v>12026024</v>
      </c>
      <c r="C40" s="16">
        <v>710102602</v>
      </c>
      <c r="D40" s="10" t="s">
        <v>647</v>
      </c>
      <c r="E40" s="10" t="s">
        <v>966</v>
      </c>
      <c r="F40" s="10" t="s">
        <v>1677</v>
      </c>
      <c r="G40" s="10" t="s">
        <v>968</v>
      </c>
      <c r="H40" s="10" t="s">
        <v>969</v>
      </c>
      <c r="I40" s="10"/>
      <c r="J40" s="10" t="s">
        <v>970</v>
      </c>
      <c r="K40" s="10" t="e">
        <f>VLOOKUP(A40,#REF!,3,FALSE)</f>
        <v>#REF!</v>
      </c>
      <c r="L40" s="10" t="e">
        <f>VLOOKUP(A40,#REF!,4,FALSE)</f>
        <v>#REF!</v>
      </c>
    </row>
    <row r="41" spans="1:21" ht="15">
      <c r="A41" s="58" t="s">
        <v>1836</v>
      </c>
      <c r="B41" s="16">
        <v>12023041</v>
      </c>
      <c r="C41" s="16">
        <v>710102304</v>
      </c>
      <c r="D41" s="10" t="s">
        <v>638</v>
      </c>
      <c r="E41" s="10" t="s">
        <v>973</v>
      </c>
      <c r="F41" s="10" t="s">
        <v>1675</v>
      </c>
      <c r="G41" s="10" t="s">
        <v>968</v>
      </c>
      <c r="H41" s="10" t="s">
        <v>969</v>
      </c>
      <c r="I41" s="10"/>
      <c r="J41" s="10" t="s">
        <v>970</v>
      </c>
      <c r="K41" s="10" t="e">
        <f>VLOOKUP(A41,#REF!,3,FALSE)</f>
        <v>#REF!</v>
      </c>
      <c r="L41" s="10" t="e">
        <f>VLOOKUP(A41,#REF!,4,FALSE)</f>
        <v>#REF!</v>
      </c>
    </row>
    <row r="42" spans="1:21" ht="15">
      <c r="A42" s="58" t="s">
        <v>1837</v>
      </c>
      <c r="B42" s="16">
        <v>12023028</v>
      </c>
      <c r="C42" s="16">
        <v>710102302</v>
      </c>
      <c r="D42" s="10" t="s">
        <v>658</v>
      </c>
      <c r="E42" s="10" t="s">
        <v>973</v>
      </c>
      <c r="F42" s="10" t="s">
        <v>1677</v>
      </c>
      <c r="G42" s="10" t="s">
        <v>968</v>
      </c>
      <c r="H42" s="10" t="s">
        <v>969</v>
      </c>
      <c r="I42" s="10"/>
      <c r="J42" s="10" t="s">
        <v>970</v>
      </c>
      <c r="K42" s="10" t="e">
        <f>VLOOKUP(A42,#REF!,3,FALSE)</f>
        <v>#REF!</v>
      </c>
      <c r="L42" s="10" t="e">
        <f>VLOOKUP(A42,#REF!,4,FALSE)</f>
        <v>#REF!</v>
      </c>
    </row>
    <row r="43" spans="1:21" ht="15">
      <c r="A43" s="58" t="s">
        <v>1838</v>
      </c>
      <c r="B43" s="16">
        <v>12023023</v>
      </c>
      <c r="C43" s="16">
        <v>710102302</v>
      </c>
      <c r="D43" s="10" t="s">
        <v>644</v>
      </c>
      <c r="E43" s="10" t="s">
        <v>966</v>
      </c>
      <c r="F43" s="10" t="s">
        <v>1677</v>
      </c>
      <c r="G43" s="10" t="s">
        <v>968</v>
      </c>
      <c r="H43" s="10" t="s">
        <v>969</v>
      </c>
      <c r="I43" s="10"/>
      <c r="J43" s="10" t="s">
        <v>970</v>
      </c>
      <c r="K43" s="10" t="e">
        <f>VLOOKUP(A43,#REF!,3,FALSE)</f>
        <v>#REF!</v>
      </c>
      <c r="L43" s="10" t="e">
        <f>VLOOKUP(A43,#REF!,4,FALSE)</f>
        <v>#REF!</v>
      </c>
    </row>
    <row r="44" spans="1:21" ht="15">
      <c r="A44" s="58" t="s">
        <v>1839</v>
      </c>
      <c r="B44" s="16">
        <v>12023045</v>
      </c>
      <c r="C44" s="16">
        <v>710102304</v>
      </c>
      <c r="D44" s="10" t="s">
        <v>650</v>
      </c>
      <c r="E44" s="10" t="s">
        <v>966</v>
      </c>
      <c r="F44" s="10" t="s">
        <v>1675</v>
      </c>
      <c r="G44" s="10" t="s">
        <v>968</v>
      </c>
      <c r="H44" s="10" t="s">
        <v>969</v>
      </c>
      <c r="I44" s="10"/>
      <c r="J44" s="10" t="s">
        <v>970</v>
      </c>
      <c r="K44" s="10" t="e">
        <f>VLOOKUP(A44,#REF!,3,FALSE)</f>
        <v>#REF!</v>
      </c>
      <c r="L44" s="10" t="e">
        <f>VLOOKUP(A44,#REF!,4,FALSE)</f>
        <v>#REF!</v>
      </c>
    </row>
    <row r="45" spans="1:21" ht="15">
      <c r="A45" s="58" t="s">
        <v>1840</v>
      </c>
      <c r="B45" s="16">
        <v>12023055</v>
      </c>
      <c r="C45" s="16">
        <v>710102305</v>
      </c>
      <c r="D45" s="10" t="s">
        <v>650</v>
      </c>
      <c r="E45" s="10" t="s">
        <v>966</v>
      </c>
      <c r="F45" s="10" t="s">
        <v>1677</v>
      </c>
      <c r="G45" s="10" t="s">
        <v>968</v>
      </c>
      <c r="H45" s="10" t="s">
        <v>969</v>
      </c>
      <c r="I45" s="10"/>
      <c r="J45" s="10" t="s">
        <v>970</v>
      </c>
      <c r="K45" s="10" t="e">
        <f>VLOOKUP(A45,#REF!,3,FALSE)</f>
        <v>#REF!</v>
      </c>
      <c r="L45" s="10" t="e">
        <f>VLOOKUP(A45,#REF!,4,FALSE)</f>
        <v>#REF!</v>
      </c>
    </row>
    <row r="46" spans="1:21" ht="15">
      <c r="A46" s="58" t="s">
        <v>1841</v>
      </c>
      <c r="B46" s="16">
        <v>12023054</v>
      </c>
      <c r="C46" s="16">
        <v>710102305</v>
      </c>
      <c r="D46" s="10" t="s">
        <v>647</v>
      </c>
      <c r="E46" s="10" t="s">
        <v>966</v>
      </c>
      <c r="F46" s="10" t="s">
        <v>1675</v>
      </c>
      <c r="G46" s="10" t="s">
        <v>968</v>
      </c>
      <c r="H46" s="10" t="s">
        <v>969</v>
      </c>
      <c r="I46" s="10"/>
      <c r="J46" s="10" t="s">
        <v>970</v>
      </c>
      <c r="K46" s="10" t="e">
        <f>VLOOKUP(A46,#REF!,3,FALSE)</f>
        <v>#REF!</v>
      </c>
      <c r="L46" s="10" t="e">
        <f>VLOOKUP(A46,#REF!,4,FALSE)</f>
        <v>#REF!</v>
      </c>
    </row>
    <row r="47" spans="1:21" ht="15">
      <c r="A47" s="58" t="s">
        <v>1842</v>
      </c>
      <c r="B47" s="16">
        <v>12021027</v>
      </c>
      <c r="C47" s="16">
        <v>710102102</v>
      </c>
      <c r="D47" s="10" t="s">
        <v>655</v>
      </c>
      <c r="E47" s="10" t="s">
        <v>966</v>
      </c>
      <c r="F47" s="10" t="s">
        <v>1675</v>
      </c>
      <c r="G47" s="10" t="s">
        <v>968</v>
      </c>
      <c r="H47" s="10" t="s">
        <v>969</v>
      </c>
      <c r="I47" s="10"/>
      <c r="J47" s="10" t="s">
        <v>970</v>
      </c>
      <c r="K47" s="10" t="s">
        <v>640</v>
      </c>
      <c r="L47" s="10" t="e">
        <f>VLOOKUP(A47,#REF!,4,FALSE)</f>
        <v>#REF!</v>
      </c>
    </row>
    <row r="48" spans="1:21" ht="15">
      <c r="A48" s="58" t="s">
        <v>1843</v>
      </c>
      <c r="B48" s="16">
        <v>12021029</v>
      </c>
      <c r="C48" s="16">
        <v>710102102</v>
      </c>
      <c r="D48" s="10" t="s">
        <v>661</v>
      </c>
      <c r="E48" s="10" t="s">
        <v>966</v>
      </c>
      <c r="F48" s="10" t="s">
        <v>1677</v>
      </c>
      <c r="G48" s="10" t="s">
        <v>968</v>
      </c>
      <c r="H48" s="10" t="s">
        <v>969</v>
      </c>
      <c r="I48" s="10"/>
      <c r="J48" s="10" t="s">
        <v>970</v>
      </c>
      <c r="K48" s="10" t="s">
        <v>640</v>
      </c>
      <c r="L48" s="10" t="e">
        <f>VLOOKUP(A48,#REF!,4,FALSE)</f>
        <v>#REF!</v>
      </c>
    </row>
    <row r="49" spans="1:12" ht="15">
      <c r="A49" s="58" t="s">
        <v>1844</v>
      </c>
      <c r="B49" s="16">
        <v>12021038</v>
      </c>
      <c r="C49" s="16">
        <v>710102103</v>
      </c>
      <c r="D49" s="10" t="s">
        <v>658</v>
      </c>
      <c r="E49" s="10" t="s">
        <v>973</v>
      </c>
      <c r="F49" s="10" t="s">
        <v>1675</v>
      </c>
      <c r="G49" s="10" t="s">
        <v>968</v>
      </c>
      <c r="H49" s="10" t="s">
        <v>969</v>
      </c>
      <c r="I49" s="10"/>
      <c r="J49" s="10" t="s">
        <v>970</v>
      </c>
      <c r="K49" s="10" t="e">
        <f>VLOOKUP(A49,#REF!,3,FALSE)</f>
        <v>#REF!</v>
      </c>
      <c r="L49" s="10" t="e">
        <f>VLOOKUP(A49,#REF!,4,FALSE)</f>
        <v>#REF!</v>
      </c>
    </row>
    <row r="50" spans="1:12" ht="15">
      <c r="A50" s="58" t="s">
        <v>1845</v>
      </c>
      <c r="B50" s="16">
        <v>12021022</v>
      </c>
      <c r="C50" s="16">
        <v>710102102</v>
      </c>
      <c r="D50" s="10" t="s">
        <v>643</v>
      </c>
      <c r="E50" s="10" t="s">
        <v>973</v>
      </c>
      <c r="F50" s="10" t="s">
        <v>1677</v>
      </c>
      <c r="G50" s="10" t="s">
        <v>968</v>
      </c>
      <c r="H50" s="10" t="s">
        <v>969</v>
      </c>
      <c r="I50" s="10"/>
      <c r="J50" s="10" t="s">
        <v>970</v>
      </c>
      <c r="K50" s="10" t="s">
        <v>640</v>
      </c>
      <c r="L50" s="10" t="e">
        <f>VLOOKUP(A50,#REF!,4,FALSE)</f>
        <v>#REF!</v>
      </c>
    </row>
    <row r="51" spans="1:12" ht="15">
      <c r="A51" s="58" t="s">
        <v>1846</v>
      </c>
      <c r="B51" s="16">
        <v>12021017</v>
      </c>
      <c r="C51" s="16">
        <v>710102101</v>
      </c>
      <c r="D51" s="10" t="s">
        <v>655</v>
      </c>
      <c r="E51" s="10" t="s">
        <v>966</v>
      </c>
      <c r="F51" s="10" t="s">
        <v>1677</v>
      </c>
      <c r="G51" s="10" t="s">
        <v>968</v>
      </c>
      <c r="H51" s="10" t="s">
        <v>969</v>
      </c>
      <c r="I51" s="10"/>
      <c r="J51" s="10" t="s">
        <v>970</v>
      </c>
      <c r="K51" s="10" t="e">
        <f>VLOOKUP(A51,#REF!,3,FALSE)</f>
        <v>#REF!</v>
      </c>
      <c r="L51" s="10" t="e">
        <f>VLOOKUP(A51,#REF!,4,FALSE)</f>
        <v>#REF!</v>
      </c>
    </row>
    <row r="52" spans="1:12" ht="15">
      <c r="A52" s="58" t="s">
        <v>1847</v>
      </c>
      <c r="B52" s="16">
        <v>12021013</v>
      </c>
      <c r="C52" s="16">
        <v>710102101</v>
      </c>
      <c r="D52" s="10" t="s">
        <v>644</v>
      </c>
      <c r="E52" s="10" t="s">
        <v>973</v>
      </c>
      <c r="F52" s="10" t="s">
        <v>1675</v>
      </c>
      <c r="G52" s="10" t="s">
        <v>968</v>
      </c>
      <c r="H52" s="10" t="s">
        <v>969</v>
      </c>
      <c r="I52" s="10"/>
      <c r="J52" s="10" t="s">
        <v>970</v>
      </c>
      <c r="K52" s="10" t="e">
        <f>VLOOKUP(A52,#REF!,3,FALSE)</f>
        <v>#REF!</v>
      </c>
      <c r="L52" s="10" t="e">
        <f>VLOOKUP(A52,#REF!,4,FALSE)</f>
        <v>#REF!</v>
      </c>
    </row>
    <row r="53" spans="1:12" ht="15">
      <c r="A53" s="58" t="s">
        <v>1848</v>
      </c>
      <c r="B53" s="16">
        <v>12021013</v>
      </c>
      <c r="C53" s="16">
        <v>711002101</v>
      </c>
      <c r="D53" s="10" t="s">
        <v>644</v>
      </c>
      <c r="E53" s="10" t="s">
        <v>966</v>
      </c>
      <c r="F53" s="10" t="s">
        <v>1675</v>
      </c>
      <c r="G53" s="10" t="s">
        <v>968</v>
      </c>
      <c r="H53" s="10" t="s">
        <v>1209</v>
      </c>
      <c r="I53" s="10" t="s">
        <v>1714</v>
      </c>
      <c r="J53" s="10" t="s">
        <v>959</v>
      </c>
      <c r="K53" s="10" t="e">
        <f>VLOOKUP(A53,#REF!,3,FALSE)</f>
        <v>#REF!</v>
      </c>
      <c r="L53" s="10" t="e">
        <f>VLOOKUP(A53,#REF!,4,FALSE)</f>
        <v>#REF!</v>
      </c>
    </row>
    <row r="54" spans="1:12" ht="15">
      <c r="A54" s="58" t="s">
        <v>1849</v>
      </c>
      <c r="B54" s="16">
        <v>12021014</v>
      </c>
      <c r="C54" s="16">
        <v>711002101</v>
      </c>
      <c r="D54" s="10" t="s">
        <v>647</v>
      </c>
      <c r="E54" s="10" t="s">
        <v>966</v>
      </c>
      <c r="F54" s="10" t="s">
        <v>1675</v>
      </c>
      <c r="G54" s="10" t="s">
        <v>968</v>
      </c>
      <c r="H54" s="10" t="s">
        <v>1209</v>
      </c>
      <c r="I54" s="10" t="s">
        <v>1714</v>
      </c>
      <c r="J54" s="10" t="s">
        <v>959</v>
      </c>
      <c r="K54" s="10" t="e">
        <f>VLOOKUP(A54,#REF!,3,FALSE)</f>
        <v>#REF!</v>
      </c>
      <c r="L54" s="10" t="e">
        <f>VLOOKUP(A54,#REF!,4,FALSE)</f>
        <v>#REF!</v>
      </c>
    </row>
    <row r="55" spans="1:12" ht="15">
      <c r="A55" s="58" t="s">
        <v>1850</v>
      </c>
      <c r="B55" s="16">
        <v>12021012</v>
      </c>
      <c r="C55" s="16">
        <v>711002101</v>
      </c>
      <c r="D55" s="10" t="s">
        <v>643</v>
      </c>
      <c r="E55" s="10" t="s">
        <v>966</v>
      </c>
      <c r="F55" s="10" t="s">
        <v>1675</v>
      </c>
      <c r="G55" s="10" t="s">
        <v>968</v>
      </c>
      <c r="H55" s="10" t="s">
        <v>1209</v>
      </c>
      <c r="I55" s="10" t="s">
        <v>1714</v>
      </c>
      <c r="J55" s="10" t="s">
        <v>959</v>
      </c>
      <c r="K55" s="10" t="e">
        <f>VLOOKUP(A55,#REF!,3,FALSE)</f>
        <v>#REF!</v>
      </c>
      <c r="L55" s="10" t="e">
        <f>VLOOKUP(A55,#REF!,4,FALSE)</f>
        <v>#REF!</v>
      </c>
    </row>
    <row r="56" spans="1:12" ht="15">
      <c r="A56" s="58" t="s">
        <v>1851</v>
      </c>
      <c r="B56" s="16">
        <v>12021011</v>
      </c>
      <c r="C56" s="16">
        <v>711002101</v>
      </c>
      <c r="D56" s="10" t="s">
        <v>638</v>
      </c>
      <c r="E56" s="10" t="s">
        <v>966</v>
      </c>
      <c r="F56" s="10" t="s">
        <v>1675</v>
      </c>
      <c r="G56" s="10" t="s">
        <v>968</v>
      </c>
      <c r="H56" s="10" t="s">
        <v>1209</v>
      </c>
      <c r="I56" s="10" t="s">
        <v>1714</v>
      </c>
      <c r="J56" s="10" t="s">
        <v>959</v>
      </c>
      <c r="K56" s="10" t="e">
        <f>VLOOKUP(A56,#REF!,3,FALSE)</f>
        <v>#REF!</v>
      </c>
      <c r="L56" s="10" t="e">
        <f>VLOOKUP(A56,#REF!,4,FALSE)</f>
        <v>#REF!</v>
      </c>
    </row>
    <row r="57" spans="1:12" ht="15">
      <c r="A57" s="58" t="s">
        <v>1852</v>
      </c>
      <c r="B57" s="16">
        <v>12021079</v>
      </c>
      <c r="C57" s="16">
        <v>711002107</v>
      </c>
      <c r="D57" s="10" t="s">
        <v>661</v>
      </c>
      <c r="E57" s="10" t="s">
        <v>966</v>
      </c>
      <c r="F57" s="10" t="s">
        <v>1675</v>
      </c>
      <c r="G57" s="10" t="s">
        <v>968</v>
      </c>
      <c r="H57" s="10" t="s">
        <v>1209</v>
      </c>
      <c r="I57" s="10" t="s">
        <v>1714</v>
      </c>
      <c r="J57" s="10" t="s">
        <v>959</v>
      </c>
      <c r="K57" s="10" t="e">
        <f>VLOOKUP(A57,#REF!,3,FALSE)</f>
        <v>#REF!</v>
      </c>
      <c r="L57" s="10" t="e">
        <f>VLOOKUP(A57,#REF!,4,FALSE)</f>
        <v>#REF!</v>
      </c>
    </row>
  </sheetData>
  <autoFilter ref="A1:L57"/>
  <mergeCells count="4">
    <mergeCell ref="N18:N21"/>
    <mergeCell ref="N22:N26"/>
    <mergeCell ref="N27:N30"/>
    <mergeCell ref="N31:N34"/>
  </mergeCells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  <hyperlink ref="A22" r:id="rId21"/>
    <hyperlink ref="A23" r:id="rId22"/>
    <hyperlink ref="A24" r:id="rId23"/>
    <hyperlink ref="A25" r:id="rId24"/>
    <hyperlink ref="A26" r:id="rId25"/>
    <hyperlink ref="A27" r:id="rId26"/>
    <hyperlink ref="A28" r:id="rId27"/>
    <hyperlink ref="A29" r:id="rId28"/>
    <hyperlink ref="A30" r:id="rId29"/>
    <hyperlink ref="A31" r:id="rId30"/>
    <hyperlink ref="A32" r:id="rId31"/>
    <hyperlink ref="A33" r:id="rId32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/>
    <hyperlink ref="A43" r:id="rId42"/>
    <hyperlink ref="A44" r:id="rId43"/>
    <hyperlink ref="A45" r:id="rId44"/>
    <hyperlink ref="A46" r:id="rId45"/>
    <hyperlink ref="A47" r:id="rId46"/>
    <hyperlink ref="A48" r:id="rId47"/>
    <hyperlink ref="A49" r:id="rId48"/>
    <hyperlink ref="A50" r:id="rId49"/>
    <hyperlink ref="A51" r:id="rId50"/>
    <hyperlink ref="A52" r:id="rId51"/>
    <hyperlink ref="A53" r:id="rId52"/>
    <hyperlink ref="A54" r:id="rId53"/>
    <hyperlink ref="A55" r:id="rId54"/>
    <hyperlink ref="A56" r:id="rId55"/>
    <hyperlink ref="A57" r:id="rId56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9"/>
  <sheetViews>
    <sheetView workbookViewId="0"/>
  </sheetViews>
  <sheetFormatPr defaultColWidth="12.7109375" defaultRowHeight="15.75" customHeight="1"/>
  <cols>
    <col min="1" max="1" width="22.85546875" customWidth="1"/>
    <col min="2" max="2" width="22.7109375" customWidth="1"/>
    <col min="3" max="3" width="23.28515625" customWidth="1"/>
    <col min="11" max="12" width="22.85546875" customWidth="1"/>
  </cols>
  <sheetData>
    <row r="1" spans="1:14" ht="15.75" customHeight="1">
      <c r="A1" s="1" t="s">
        <v>1853</v>
      </c>
      <c r="B1" s="1" t="s">
        <v>1854</v>
      </c>
      <c r="C1" s="1" t="s">
        <v>1855</v>
      </c>
      <c r="D1" s="1" t="s">
        <v>1856</v>
      </c>
      <c r="E1" s="1" t="s">
        <v>1618</v>
      </c>
      <c r="F1" s="1" t="s">
        <v>1857</v>
      </c>
      <c r="K1" s="14" t="s">
        <v>1858</v>
      </c>
      <c r="L1" s="14" t="s">
        <v>1859</v>
      </c>
      <c r="M1" s="14" t="s">
        <v>1860</v>
      </c>
      <c r="N1" s="14" t="s">
        <v>1861</v>
      </c>
    </row>
    <row r="2" spans="1:14" ht="15.75" customHeight="1">
      <c r="A2" s="1" t="s">
        <v>1625</v>
      </c>
      <c r="B2" s="1" t="s">
        <v>1664</v>
      </c>
      <c r="C2" s="1" t="s">
        <v>1862</v>
      </c>
      <c r="D2" s="1" t="s">
        <v>1863</v>
      </c>
      <c r="E2" s="3" t="s">
        <v>87</v>
      </c>
      <c r="F2" s="1">
        <v>140000</v>
      </c>
      <c r="H2" s="1" t="s">
        <v>1863</v>
      </c>
      <c r="I2" s="1">
        <f>COUNTIF(D2:D33,H2)</f>
        <v>17</v>
      </c>
      <c r="K2" s="1" t="s">
        <v>640</v>
      </c>
      <c r="L2" s="55">
        <v>2</v>
      </c>
      <c r="M2" s="55" t="s">
        <v>1864</v>
      </c>
      <c r="N2" s="55">
        <v>2</v>
      </c>
    </row>
    <row r="3" spans="1:14" ht="15.75" customHeight="1">
      <c r="A3" s="1" t="s">
        <v>640</v>
      </c>
      <c r="B3" s="1" t="s">
        <v>1664</v>
      </c>
      <c r="C3" s="1" t="s">
        <v>1865</v>
      </c>
      <c r="D3" s="1" t="s">
        <v>1863</v>
      </c>
      <c r="E3" s="3" t="s">
        <v>10</v>
      </c>
      <c r="F3" s="1">
        <v>140000</v>
      </c>
      <c r="H3" s="1" t="s">
        <v>1866</v>
      </c>
      <c r="I3" s="1">
        <f>COUNTIF(D2:D33,H3)</f>
        <v>15</v>
      </c>
      <c r="K3" s="1" t="s">
        <v>659</v>
      </c>
      <c r="L3" s="55">
        <v>6</v>
      </c>
      <c r="M3" s="55">
        <v>13</v>
      </c>
      <c r="N3" s="55">
        <v>3</v>
      </c>
    </row>
    <row r="4" spans="1:14" ht="15.75" customHeight="1">
      <c r="A4" s="1" t="s">
        <v>659</v>
      </c>
      <c r="B4" s="1" t="s">
        <v>1664</v>
      </c>
      <c r="C4" s="1" t="s">
        <v>1865</v>
      </c>
      <c r="D4" s="1" t="s">
        <v>1863</v>
      </c>
      <c r="E4" s="3" t="s">
        <v>296</v>
      </c>
      <c r="F4" s="1">
        <v>120000</v>
      </c>
      <c r="K4" s="1" t="s">
        <v>651</v>
      </c>
      <c r="L4" s="55">
        <v>6</v>
      </c>
      <c r="M4" s="55">
        <v>12</v>
      </c>
      <c r="N4" s="55">
        <v>1</v>
      </c>
    </row>
    <row r="5" spans="1:14" ht="15.75" customHeight="1">
      <c r="A5" s="1" t="s">
        <v>651</v>
      </c>
      <c r="B5" s="1" t="s">
        <v>1664</v>
      </c>
      <c r="C5" s="1" t="s">
        <v>1865</v>
      </c>
      <c r="D5" s="1" t="s">
        <v>1863</v>
      </c>
      <c r="E5" s="3" t="s">
        <v>87</v>
      </c>
      <c r="F5" s="1">
        <v>140000</v>
      </c>
      <c r="K5" s="1" t="s">
        <v>1264</v>
      </c>
      <c r="L5" s="55" t="s">
        <v>1864</v>
      </c>
      <c r="M5" s="55">
        <v>10</v>
      </c>
      <c r="N5" s="55">
        <v>1</v>
      </c>
    </row>
    <row r="6" spans="1:14" ht="15.75" customHeight="1">
      <c r="A6" s="1" t="s">
        <v>1264</v>
      </c>
      <c r="B6" s="1" t="s">
        <v>1664</v>
      </c>
      <c r="C6" s="1" t="s">
        <v>1865</v>
      </c>
      <c r="D6" s="1" t="s">
        <v>1863</v>
      </c>
      <c r="E6" s="3" t="s">
        <v>380</v>
      </c>
      <c r="F6" s="1">
        <v>30000</v>
      </c>
      <c r="K6" s="1" t="s">
        <v>665</v>
      </c>
      <c r="L6" s="55">
        <v>5</v>
      </c>
      <c r="M6" s="55" t="s">
        <v>1864</v>
      </c>
      <c r="N6" s="55">
        <v>1</v>
      </c>
    </row>
    <row r="7" spans="1:14" ht="15.75" customHeight="1">
      <c r="A7" s="1" t="s">
        <v>665</v>
      </c>
      <c r="B7" s="1" t="s">
        <v>1664</v>
      </c>
      <c r="C7" s="1" t="s">
        <v>1865</v>
      </c>
      <c r="D7" s="1" t="s">
        <v>1863</v>
      </c>
      <c r="E7" s="3" t="s">
        <v>380</v>
      </c>
      <c r="F7" s="1">
        <v>30000</v>
      </c>
      <c r="K7" s="1" t="s">
        <v>662</v>
      </c>
      <c r="L7" s="55">
        <v>5</v>
      </c>
      <c r="M7" s="55" t="s">
        <v>1864</v>
      </c>
      <c r="N7" s="55">
        <v>2</v>
      </c>
    </row>
    <row r="8" spans="1:14" ht="15.75" customHeight="1">
      <c r="A8" s="1" t="s">
        <v>662</v>
      </c>
      <c r="B8" s="1" t="s">
        <v>1664</v>
      </c>
      <c r="C8" s="1" t="s">
        <v>1865</v>
      </c>
      <c r="D8" s="1" t="s">
        <v>1863</v>
      </c>
      <c r="E8" s="3" t="s">
        <v>361</v>
      </c>
      <c r="F8" s="1">
        <v>50000</v>
      </c>
      <c r="K8" s="1" t="s">
        <v>668</v>
      </c>
      <c r="L8" s="55">
        <v>5</v>
      </c>
      <c r="M8" s="55" t="s">
        <v>1864</v>
      </c>
      <c r="N8" s="55">
        <v>1</v>
      </c>
    </row>
    <row r="9" spans="1:14" ht="15.75" customHeight="1">
      <c r="A9" s="1" t="s">
        <v>668</v>
      </c>
      <c r="B9" s="1" t="s">
        <v>1664</v>
      </c>
      <c r="C9" s="1" t="s">
        <v>1865</v>
      </c>
      <c r="D9" s="1" t="s">
        <v>1863</v>
      </c>
      <c r="E9" s="3" t="s">
        <v>380</v>
      </c>
      <c r="F9" s="1">
        <v>30000</v>
      </c>
      <c r="K9" s="1" t="s">
        <v>648</v>
      </c>
      <c r="L9" s="55">
        <v>4</v>
      </c>
      <c r="M9" s="55" t="s">
        <v>1864</v>
      </c>
      <c r="N9" s="55">
        <v>3</v>
      </c>
    </row>
    <row r="10" spans="1:14" ht="15.75" customHeight="1">
      <c r="A10" s="1" t="s">
        <v>648</v>
      </c>
      <c r="B10" s="1" t="s">
        <v>1664</v>
      </c>
      <c r="C10" s="1" t="s">
        <v>1865</v>
      </c>
      <c r="D10" s="1" t="s">
        <v>1863</v>
      </c>
      <c r="E10" s="3" t="s">
        <v>168</v>
      </c>
      <c r="F10" s="1">
        <v>140000</v>
      </c>
      <c r="K10" s="1" t="s">
        <v>656</v>
      </c>
      <c r="L10" s="55">
        <v>6</v>
      </c>
      <c r="M10" s="55">
        <v>16</v>
      </c>
      <c r="N10" s="55">
        <v>2</v>
      </c>
    </row>
    <row r="11" spans="1:14" ht="15.75" customHeight="1">
      <c r="A11" s="1" t="s">
        <v>656</v>
      </c>
      <c r="B11" s="1" t="s">
        <v>1664</v>
      </c>
      <c r="C11" s="1" t="s">
        <v>1865</v>
      </c>
      <c r="D11" s="1" t="s">
        <v>1863</v>
      </c>
      <c r="E11" s="3" t="s">
        <v>250</v>
      </c>
      <c r="F11" s="1">
        <v>100000</v>
      </c>
      <c r="K11" s="1" t="s">
        <v>642</v>
      </c>
      <c r="L11" s="55">
        <v>6</v>
      </c>
      <c r="M11" s="55">
        <v>8</v>
      </c>
      <c r="N11" s="55" t="s">
        <v>1864</v>
      </c>
    </row>
    <row r="12" spans="1:14" ht="15.75" customHeight="1">
      <c r="A12" s="1" t="s">
        <v>1649</v>
      </c>
      <c r="B12" s="1" t="s">
        <v>1669</v>
      </c>
      <c r="C12" s="1" t="s">
        <v>1862</v>
      </c>
      <c r="D12" s="1" t="s">
        <v>1863</v>
      </c>
      <c r="E12" s="3" t="s">
        <v>42</v>
      </c>
      <c r="F12" s="1">
        <v>330000</v>
      </c>
      <c r="K12" s="1" t="s">
        <v>653</v>
      </c>
      <c r="L12" s="55">
        <v>6</v>
      </c>
      <c r="M12" s="55" t="s">
        <v>1864</v>
      </c>
      <c r="N12" s="55" t="s">
        <v>1864</v>
      </c>
    </row>
    <row r="13" spans="1:14" ht="15.75" customHeight="1">
      <c r="A13" s="1" t="s">
        <v>675</v>
      </c>
      <c r="B13" s="1" t="s">
        <v>1669</v>
      </c>
      <c r="C13" s="1" t="s">
        <v>1865</v>
      </c>
      <c r="D13" s="1" t="s">
        <v>1863</v>
      </c>
      <c r="E13" s="3" t="s">
        <v>568</v>
      </c>
      <c r="F13" s="1">
        <v>250000</v>
      </c>
      <c r="K13" s="1" t="s">
        <v>645</v>
      </c>
      <c r="L13" s="55">
        <v>6</v>
      </c>
      <c r="M13" s="55" t="s">
        <v>1864</v>
      </c>
      <c r="N13" s="55" t="s">
        <v>1864</v>
      </c>
    </row>
    <row r="14" spans="1:14" ht="15.75" customHeight="1">
      <c r="A14" s="1" t="s">
        <v>670</v>
      </c>
      <c r="B14" s="1" t="s">
        <v>1669</v>
      </c>
      <c r="C14" s="1" t="s">
        <v>1865</v>
      </c>
      <c r="D14" s="1" t="s">
        <v>1863</v>
      </c>
      <c r="E14" s="3" t="s">
        <v>80</v>
      </c>
      <c r="F14" s="1">
        <v>230000</v>
      </c>
      <c r="K14" s="1" t="s">
        <v>675</v>
      </c>
      <c r="L14" s="55">
        <v>2</v>
      </c>
      <c r="M14" s="55" t="s">
        <v>1864</v>
      </c>
      <c r="N14" s="55">
        <v>3</v>
      </c>
    </row>
    <row r="15" spans="1:14" ht="15.75" customHeight="1">
      <c r="A15" s="1" t="s">
        <v>673</v>
      </c>
      <c r="B15" s="1" t="s">
        <v>1669</v>
      </c>
      <c r="C15" s="1" t="s">
        <v>1865</v>
      </c>
      <c r="D15" s="1" t="s">
        <v>1863</v>
      </c>
      <c r="E15" s="3" t="s">
        <v>80</v>
      </c>
      <c r="F15" s="1">
        <v>230000</v>
      </c>
      <c r="K15" s="1" t="s">
        <v>670</v>
      </c>
      <c r="L15" s="55">
        <v>3</v>
      </c>
      <c r="M15" s="55">
        <v>10</v>
      </c>
      <c r="N15" s="55">
        <v>1</v>
      </c>
    </row>
    <row r="16" spans="1:14" ht="15.75" customHeight="1">
      <c r="A16" s="1" t="s">
        <v>678</v>
      </c>
      <c r="B16" s="1" t="s">
        <v>1669</v>
      </c>
      <c r="C16" s="1" t="s">
        <v>1865</v>
      </c>
      <c r="D16" s="1" t="s">
        <v>1863</v>
      </c>
      <c r="E16" s="3" t="s">
        <v>607</v>
      </c>
      <c r="F16" s="1">
        <v>290000</v>
      </c>
      <c r="K16" s="1" t="s">
        <v>673</v>
      </c>
      <c r="L16" s="55">
        <v>3</v>
      </c>
      <c r="M16" s="55">
        <v>10</v>
      </c>
      <c r="N16" s="55" t="s">
        <v>1864</v>
      </c>
    </row>
    <row r="17" spans="1:17" ht="15.75" customHeight="1">
      <c r="A17" s="1" t="s">
        <v>680</v>
      </c>
      <c r="B17" s="1" t="s">
        <v>1669</v>
      </c>
      <c r="C17" s="1" t="s">
        <v>1865</v>
      </c>
      <c r="D17" s="1" t="s">
        <v>1863</v>
      </c>
      <c r="E17" s="3" t="s">
        <v>607</v>
      </c>
      <c r="F17" s="1">
        <v>290000</v>
      </c>
      <c r="K17" s="1" t="s">
        <v>678</v>
      </c>
      <c r="L17" s="55">
        <v>1</v>
      </c>
      <c r="M17" s="55" t="s">
        <v>1864</v>
      </c>
      <c r="N17" s="55">
        <v>1</v>
      </c>
    </row>
    <row r="18" spans="1:17" ht="15.75" customHeight="1">
      <c r="A18" s="1" t="s">
        <v>1867</v>
      </c>
      <c r="B18" s="1" t="s">
        <v>1664</v>
      </c>
      <c r="C18" s="1" t="s">
        <v>1867</v>
      </c>
      <c r="D18" s="1" t="s">
        <v>1863</v>
      </c>
      <c r="K18" s="1" t="s">
        <v>680</v>
      </c>
      <c r="L18" s="55">
        <v>2</v>
      </c>
      <c r="M18" s="55" t="s">
        <v>1864</v>
      </c>
      <c r="N18" s="55">
        <v>1</v>
      </c>
    </row>
    <row r="19" spans="1:17" ht="15.75" customHeight="1">
      <c r="A19" s="1" t="s">
        <v>1421</v>
      </c>
      <c r="B19" s="1" t="s">
        <v>1664</v>
      </c>
      <c r="C19" s="1" t="s">
        <v>1862</v>
      </c>
      <c r="D19" s="1" t="s">
        <v>1866</v>
      </c>
      <c r="E19" s="3" t="s">
        <v>193</v>
      </c>
      <c r="F19" s="1">
        <v>120000</v>
      </c>
    </row>
    <row r="20" spans="1:17" ht="15.75" customHeight="1">
      <c r="A20" s="1" t="s">
        <v>1581</v>
      </c>
      <c r="B20" s="1" t="s">
        <v>1664</v>
      </c>
      <c r="C20" s="1" t="s">
        <v>1862</v>
      </c>
      <c r="D20" s="1" t="s">
        <v>1866</v>
      </c>
      <c r="E20" s="3" t="s">
        <v>433</v>
      </c>
      <c r="F20" s="1">
        <v>120000</v>
      </c>
    </row>
    <row r="21" spans="1:17" ht="15.75" customHeight="1">
      <c r="A21" s="1" t="s">
        <v>1634</v>
      </c>
      <c r="B21" s="1" t="s">
        <v>1664</v>
      </c>
      <c r="C21" s="1" t="s">
        <v>1862</v>
      </c>
      <c r="D21" s="1" t="s">
        <v>1866</v>
      </c>
      <c r="E21" s="3" t="s">
        <v>222</v>
      </c>
      <c r="F21" s="1">
        <v>100000</v>
      </c>
    </row>
    <row r="22" spans="1:17" ht="15.75" customHeight="1">
      <c r="A22" s="1" t="s">
        <v>671</v>
      </c>
      <c r="B22" s="1" t="s">
        <v>1664</v>
      </c>
      <c r="C22" s="1" t="s">
        <v>1868</v>
      </c>
      <c r="D22" s="1" t="s">
        <v>1866</v>
      </c>
      <c r="K22" s="72" t="s">
        <v>1869</v>
      </c>
    </row>
    <row r="23" spans="1:17" ht="15.75" customHeight="1">
      <c r="A23" s="1" t="s">
        <v>646</v>
      </c>
      <c r="B23" s="1" t="s">
        <v>1664</v>
      </c>
      <c r="C23" s="1" t="s">
        <v>1868</v>
      </c>
      <c r="D23" s="1" t="s">
        <v>1866</v>
      </c>
      <c r="H23" s="1">
        <f>3280-120-1620</f>
        <v>1540</v>
      </c>
      <c r="K23" s="27" t="s">
        <v>637</v>
      </c>
      <c r="L23" s="27" t="s">
        <v>636</v>
      </c>
      <c r="M23" s="27" t="s">
        <v>1245</v>
      </c>
      <c r="N23" s="27" t="s">
        <v>1246</v>
      </c>
      <c r="O23" s="27" t="s">
        <v>1247</v>
      </c>
      <c r="P23" s="27" t="s">
        <v>1248</v>
      </c>
      <c r="Q23" s="27" t="s">
        <v>1249</v>
      </c>
    </row>
    <row r="24" spans="1:17" ht="15.75" customHeight="1">
      <c r="A24" s="1" t="s">
        <v>660</v>
      </c>
      <c r="B24" s="1" t="s">
        <v>1664</v>
      </c>
      <c r="C24" s="1" t="s">
        <v>1868</v>
      </c>
      <c r="D24" s="1" t="s">
        <v>1866</v>
      </c>
      <c r="K24" s="19" t="s">
        <v>1251</v>
      </c>
      <c r="L24" s="29" t="s">
        <v>642</v>
      </c>
      <c r="M24" s="29">
        <v>54</v>
      </c>
      <c r="N24" s="29">
        <v>0</v>
      </c>
      <c r="O24" s="29">
        <v>0</v>
      </c>
      <c r="P24" s="29">
        <v>54</v>
      </c>
      <c r="Q24" s="29">
        <v>0</v>
      </c>
    </row>
    <row r="25" spans="1:17" ht="15.75" customHeight="1">
      <c r="A25" s="1" t="s">
        <v>666</v>
      </c>
      <c r="B25" s="1" t="s">
        <v>1664</v>
      </c>
      <c r="C25" s="1" t="s">
        <v>1868</v>
      </c>
      <c r="D25" s="1" t="s">
        <v>1866</v>
      </c>
      <c r="K25" s="19" t="s">
        <v>1251</v>
      </c>
      <c r="L25" s="20" t="s">
        <v>1250</v>
      </c>
      <c r="M25" s="20">
        <v>9</v>
      </c>
      <c r="N25" s="20">
        <v>0</v>
      </c>
      <c r="O25" s="20">
        <v>0</v>
      </c>
      <c r="P25" s="20">
        <v>18</v>
      </c>
      <c r="Q25" s="20">
        <v>9</v>
      </c>
    </row>
    <row r="26" spans="1:17" ht="15.75" customHeight="1">
      <c r="A26" s="1" t="s">
        <v>657</v>
      </c>
      <c r="B26" s="1" t="s">
        <v>1664</v>
      </c>
      <c r="C26" s="1" t="s">
        <v>1868</v>
      </c>
      <c r="D26" s="1" t="s">
        <v>1866</v>
      </c>
      <c r="K26" s="19" t="s">
        <v>1870</v>
      </c>
      <c r="L26" s="29" t="s">
        <v>645</v>
      </c>
      <c r="M26" s="29">
        <v>54</v>
      </c>
      <c r="N26" s="29">
        <v>0</v>
      </c>
      <c r="O26" s="29">
        <v>0</v>
      </c>
      <c r="P26" s="29">
        <v>54</v>
      </c>
      <c r="Q26" s="29">
        <v>0</v>
      </c>
    </row>
    <row r="27" spans="1:17" ht="15.75" customHeight="1">
      <c r="A27" s="1" t="s">
        <v>654</v>
      </c>
      <c r="B27" s="1" t="s">
        <v>1664</v>
      </c>
      <c r="C27" s="1" t="s">
        <v>1868</v>
      </c>
      <c r="D27" s="1" t="s">
        <v>1866</v>
      </c>
      <c r="K27" s="29" t="s">
        <v>649</v>
      </c>
      <c r="L27" s="29" t="s">
        <v>648</v>
      </c>
      <c r="M27" s="29">
        <v>0</v>
      </c>
      <c r="N27" s="29">
        <v>0</v>
      </c>
      <c r="O27" s="29">
        <v>36</v>
      </c>
      <c r="P27" s="29">
        <v>36</v>
      </c>
      <c r="Q27" s="29">
        <v>0</v>
      </c>
    </row>
    <row r="28" spans="1:17" ht="15.75" customHeight="1">
      <c r="A28" s="1" t="s">
        <v>676</v>
      </c>
      <c r="B28" s="1" t="s">
        <v>1664</v>
      </c>
      <c r="C28" s="1" t="s">
        <v>1868</v>
      </c>
      <c r="D28" s="1" t="s">
        <v>1866</v>
      </c>
      <c r="K28" s="29" t="s">
        <v>649</v>
      </c>
      <c r="L28" s="29" t="s">
        <v>651</v>
      </c>
      <c r="M28" s="29">
        <v>0</v>
      </c>
      <c r="N28" s="29">
        <v>0</v>
      </c>
      <c r="O28" s="29">
        <v>54</v>
      </c>
      <c r="P28" s="29">
        <v>54</v>
      </c>
      <c r="Q28" s="29">
        <v>0</v>
      </c>
    </row>
    <row r="29" spans="1:17" ht="15.75" customHeight="1">
      <c r="A29" s="1" t="s">
        <v>649</v>
      </c>
      <c r="B29" s="1" t="s">
        <v>1664</v>
      </c>
      <c r="C29" s="1" t="s">
        <v>1868</v>
      </c>
      <c r="D29" s="1" t="s">
        <v>1866</v>
      </c>
      <c r="K29" s="19" t="s">
        <v>654</v>
      </c>
      <c r="L29" s="19" t="s">
        <v>653</v>
      </c>
      <c r="M29" s="19">
        <v>0</v>
      </c>
      <c r="N29" s="19">
        <v>0</v>
      </c>
      <c r="O29" s="19">
        <v>0</v>
      </c>
      <c r="P29" s="19">
        <v>54</v>
      </c>
      <c r="Q29" s="19">
        <v>54</v>
      </c>
    </row>
    <row r="30" spans="1:17" ht="15.75" customHeight="1">
      <c r="A30" s="1" t="s">
        <v>642</v>
      </c>
      <c r="B30" s="1" t="s">
        <v>1664</v>
      </c>
      <c r="C30" s="1" t="s">
        <v>1865</v>
      </c>
      <c r="D30" s="1" t="s">
        <v>1866</v>
      </c>
      <c r="E30" s="3" t="s">
        <v>10</v>
      </c>
      <c r="F30" s="1">
        <v>140000</v>
      </c>
      <c r="K30" s="20" t="s">
        <v>657</v>
      </c>
      <c r="L30" s="29" t="s">
        <v>656</v>
      </c>
      <c r="M30" s="29">
        <v>1</v>
      </c>
      <c r="N30" s="29">
        <v>1</v>
      </c>
      <c r="O30" s="29">
        <v>52</v>
      </c>
      <c r="P30" s="29">
        <v>54</v>
      </c>
      <c r="Q30" s="29">
        <v>0</v>
      </c>
    </row>
    <row r="31" spans="1:17" ht="15.75" customHeight="1">
      <c r="A31" s="1" t="s">
        <v>653</v>
      </c>
      <c r="B31" s="1" t="s">
        <v>1664</v>
      </c>
      <c r="C31" s="1" t="s">
        <v>1865</v>
      </c>
      <c r="D31" s="1" t="s">
        <v>1866</v>
      </c>
      <c r="E31" s="3" t="s">
        <v>193</v>
      </c>
      <c r="F31" s="1">
        <v>120000</v>
      </c>
      <c r="K31" s="19" t="s">
        <v>1252</v>
      </c>
      <c r="L31" s="20" t="s">
        <v>659</v>
      </c>
      <c r="M31" s="20">
        <v>36</v>
      </c>
      <c r="N31" s="20">
        <v>0</v>
      </c>
      <c r="O31" s="20">
        <v>0</v>
      </c>
      <c r="P31" s="20">
        <v>54</v>
      </c>
      <c r="Q31" s="20">
        <v>18</v>
      </c>
    </row>
    <row r="32" spans="1:17" ht="15.75" customHeight="1">
      <c r="A32" s="1" t="s">
        <v>645</v>
      </c>
      <c r="B32" s="1" t="s">
        <v>1664</v>
      </c>
      <c r="C32" s="1" t="s">
        <v>1865</v>
      </c>
      <c r="D32" s="1" t="s">
        <v>1866</v>
      </c>
      <c r="E32" s="3" t="s">
        <v>48</v>
      </c>
      <c r="F32" s="1">
        <v>140000</v>
      </c>
      <c r="K32" s="19" t="s">
        <v>1252</v>
      </c>
      <c r="L32" s="20" t="s">
        <v>1253</v>
      </c>
      <c r="M32" s="20">
        <v>6</v>
      </c>
      <c r="N32" s="20">
        <v>0</v>
      </c>
      <c r="O32" s="20">
        <v>0</v>
      </c>
      <c r="P32" s="20">
        <v>45</v>
      </c>
      <c r="Q32" s="20">
        <v>39</v>
      </c>
    </row>
    <row r="33" spans="1:17" ht="15.75" customHeight="1">
      <c r="A33" s="1" t="s">
        <v>1867</v>
      </c>
      <c r="B33" s="1" t="s">
        <v>1664</v>
      </c>
      <c r="C33" s="1" t="s">
        <v>1867</v>
      </c>
      <c r="D33" s="1" t="s">
        <v>1866</v>
      </c>
      <c r="K33" s="20" t="s">
        <v>1254</v>
      </c>
      <c r="L33" s="20" t="s">
        <v>665</v>
      </c>
      <c r="M33" s="20">
        <v>18</v>
      </c>
      <c r="N33" s="20">
        <v>0</v>
      </c>
      <c r="O33" s="20">
        <v>9</v>
      </c>
      <c r="P33" s="20">
        <v>45</v>
      </c>
      <c r="Q33" s="20">
        <v>18</v>
      </c>
    </row>
    <row r="34" spans="1:17" ht="15.75" customHeight="1">
      <c r="K34" s="19" t="s">
        <v>1254</v>
      </c>
      <c r="L34" s="29" t="s">
        <v>668</v>
      </c>
      <c r="M34" s="29">
        <v>45</v>
      </c>
      <c r="N34" s="29">
        <v>0</v>
      </c>
      <c r="O34" s="29">
        <v>0</v>
      </c>
      <c r="P34" s="29">
        <v>45</v>
      </c>
      <c r="Q34" s="29">
        <v>0</v>
      </c>
    </row>
    <row r="35" spans="1:17" ht="15.75" customHeight="1">
      <c r="K35" s="19" t="s">
        <v>1255</v>
      </c>
      <c r="L35" s="29" t="s">
        <v>670</v>
      </c>
      <c r="M35" s="29">
        <v>27</v>
      </c>
      <c r="N35" s="29">
        <v>0</v>
      </c>
      <c r="O35" s="29">
        <v>0</v>
      </c>
      <c r="P35" s="29">
        <v>27</v>
      </c>
      <c r="Q35" s="29">
        <v>0</v>
      </c>
    </row>
    <row r="36" spans="1:17" ht="15.75" customHeight="1">
      <c r="K36" s="19" t="s">
        <v>1255</v>
      </c>
      <c r="L36" s="29" t="s">
        <v>673</v>
      </c>
      <c r="M36" s="29">
        <v>27</v>
      </c>
      <c r="N36" s="29">
        <v>0</v>
      </c>
      <c r="O36" s="29">
        <v>0</v>
      </c>
      <c r="P36" s="29">
        <v>27</v>
      </c>
      <c r="Q36" s="29">
        <v>0</v>
      </c>
    </row>
    <row r="37" spans="1:17" ht="15.75" customHeight="1">
      <c r="K37" s="20" t="s">
        <v>676</v>
      </c>
      <c r="L37" s="29" t="s">
        <v>675</v>
      </c>
      <c r="M37" s="29">
        <v>0</v>
      </c>
      <c r="N37" s="29">
        <v>0</v>
      </c>
      <c r="O37" s="29">
        <v>18</v>
      </c>
      <c r="P37" s="29">
        <v>18</v>
      </c>
      <c r="Q37" s="29">
        <v>0</v>
      </c>
    </row>
    <row r="38" spans="1:17" ht="15.75" customHeight="1">
      <c r="K38" s="19" t="s">
        <v>676</v>
      </c>
      <c r="L38" s="19" t="s">
        <v>678</v>
      </c>
      <c r="M38" s="19">
        <v>0</v>
      </c>
      <c r="N38" s="19">
        <v>0</v>
      </c>
      <c r="O38" s="19">
        <v>0</v>
      </c>
      <c r="P38" s="19">
        <v>9</v>
      </c>
      <c r="Q38" s="19">
        <v>9</v>
      </c>
    </row>
    <row r="39" spans="1:17" ht="15.75" customHeight="1">
      <c r="K39" s="20" t="s">
        <v>676</v>
      </c>
      <c r="L39" s="20" t="s">
        <v>680</v>
      </c>
      <c r="M39" s="20">
        <v>0</v>
      </c>
      <c r="N39" s="20">
        <v>0</v>
      </c>
      <c r="O39" s="20">
        <v>9</v>
      </c>
      <c r="P39" s="20">
        <v>18</v>
      </c>
      <c r="Q39" s="20">
        <v>9</v>
      </c>
    </row>
    <row r="41" spans="1:17" ht="15.75" customHeight="1">
      <c r="K41" s="72" t="s">
        <v>1871</v>
      </c>
    </row>
    <row r="42" spans="1:17" ht="15.75" customHeight="1">
      <c r="K42" s="27" t="s">
        <v>637</v>
      </c>
      <c r="L42" s="27" t="s">
        <v>636</v>
      </c>
      <c r="M42" s="27" t="s">
        <v>1245</v>
      </c>
      <c r="N42" s="27" t="s">
        <v>1246</v>
      </c>
      <c r="O42" s="27" t="s">
        <v>1247</v>
      </c>
      <c r="P42" s="27" t="s">
        <v>1248</v>
      </c>
      <c r="Q42" s="27" t="s">
        <v>1249</v>
      </c>
    </row>
    <row r="43" spans="1:17" ht="15.75" customHeight="1">
      <c r="K43" s="19" t="s">
        <v>1251</v>
      </c>
      <c r="L43" s="20" t="s">
        <v>1260</v>
      </c>
      <c r="M43" s="20">
        <v>2</v>
      </c>
      <c r="N43" s="20">
        <v>0</v>
      </c>
      <c r="O43" s="20">
        <v>0</v>
      </c>
      <c r="P43" s="20">
        <v>8</v>
      </c>
      <c r="Q43" s="20">
        <v>6</v>
      </c>
    </row>
    <row r="44" spans="1:17" ht="15.75" customHeight="1">
      <c r="K44" s="19" t="s">
        <v>1251</v>
      </c>
      <c r="L44" s="20" t="s">
        <v>1263</v>
      </c>
      <c r="M44" s="20">
        <v>0</v>
      </c>
      <c r="N44" s="20">
        <v>0</v>
      </c>
      <c r="O44" s="20">
        <v>0</v>
      </c>
      <c r="P44" s="20">
        <v>12</v>
      </c>
      <c r="Q44" s="20">
        <v>12</v>
      </c>
    </row>
    <row r="45" spans="1:17" ht="15.75" customHeight="1">
      <c r="K45" s="19" t="s">
        <v>696</v>
      </c>
      <c r="L45" s="20" t="s">
        <v>1261</v>
      </c>
      <c r="M45" s="20">
        <v>0</v>
      </c>
      <c r="N45" s="20">
        <v>0</v>
      </c>
      <c r="O45" s="20">
        <v>0</v>
      </c>
      <c r="P45" s="20">
        <v>16</v>
      </c>
      <c r="Q45" s="20">
        <v>16</v>
      </c>
    </row>
    <row r="46" spans="1:17" ht="15.75" customHeight="1">
      <c r="K46" s="19" t="s">
        <v>1254</v>
      </c>
      <c r="L46" s="20" t="s">
        <v>1262</v>
      </c>
      <c r="M46" s="20">
        <v>7</v>
      </c>
      <c r="N46" s="20">
        <v>0</v>
      </c>
      <c r="O46" s="20">
        <v>0</v>
      </c>
      <c r="P46" s="20">
        <v>14</v>
      </c>
      <c r="Q46" s="20">
        <v>7</v>
      </c>
    </row>
    <row r="47" spans="1:17" ht="15.75" customHeight="1">
      <c r="K47" s="19" t="s">
        <v>1254</v>
      </c>
      <c r="L47" s="29" t="s">
        <v>1264</v>
      </c>
      <c r="M47" s="29">
        <v>10</v>
      </c>
      <c r="N47" s="29">
        <v>0</v>
      </c>
      <c r="O47" s="29">
        <v>0</v>
      </c>
      <c r="P47" s="29">
        <v>10</v>
      </c>
      <c r="Q47" s="29">
        <v>0</v>
      </c>
    </row>
    <row r="48" spans="1:17" ht="15.75" customHeight="1">
      <c r="K48" s="19" t="s">
        <v>676</v>
      </c>
      <c r="L48" s="29" t="s">
        <v>670</v>
      </c>
      <c r="M48" s="29">
        <v>10</v>
      </c>
      <c r="N48" s="29">
        <v>0</v>
      </c>
      <c r="O48" s="29">
        <v>0</v>
      </c>
      <c r="P48" s="29">
        <v>10</v>
      </c>
      <c r="Q48" s="29">
        <v>0</v>
      </c>
    </row>
    <row r="49" spans="11:17" ht="15.75" customHeight="1">
      <c r="K49" s="20" t="s">
        <v>676</v>
      </c>
      <c r="L49" s="29" t="s">
        <v>673</v>
      </c>
      <c r="M49" s="29">
        <v>9</v>
      </c>
      <c r="N49" s="29">
        <v>0</v>
      </c>
      <c r="O49" s="29">
        <v>1</v>
      </c>
      <c r="P49" s="29">
        <v>10</v>
      </c>
      <c r="Q49" s="2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9"/>
  <sheetViews>
    <sheetView workbookViewId="0"/>
  </sheetViews>
  <sheetFormatPr defaultColWidth="12.7109375" defaultRowHeight="15.75" customHeight="1"/>
  <cols>
    <col min="15" max="15" width="22.85546875" customWidth="1"/>
    <col min="20" max="20" width="12.7109375" hidden="1"/>
  </cols>
  <sheetData>
    <row r="1" spans="1:23" ht="15.75" customHeight="1">
      <c r="A1" s="9" t="s">
        <v>634</v>
      </c>
      <c r="B1" s="10" t="s">
        <v>632</v>
      </c>
      <c r="C1" s="10" t="s">
        <v>633</v>
      </c>
      <c r="D1" s="10" t="s">
        <v>951</v>
      </c>
      <c r="E1" s="10" t="s">
        <v>952</v>
      </c>
      <c r="F1" s="10" t="s">
        <v>953</v>
      </c>
      <c r="G1" s="10" t="s">
        <v>954</v>
      </c>
      <c r="H1" s="10" t="s">
        <v>955</v>
      </c>
      <c r="I1" s="10" t="s">
        <v>956</v>
      </c>
      <c r="J1" s="10" t="s">
        <v>636</v>
      </c>
      <c r="K1" s="10"/>
      <c r="L1" s="10"/>
      <c r="O1" s="11" t="s">
        <v>636</v>
      </c>
      <c r="P1" s="12" t="s">
        <v>957</v>
      </c>
      <c r="Q1" s="13" t="s">
        <v>958</v>
      </c>
      <c r="R1" s="13" t="s">
        <v>959</v>
      </c>
      <c r="S1" s="14" t="s">
        <v>960</v>
      </c>
      <c r="T1" s="14" t="s">
        <v>961</v>
      </c>
      <c r="U1" s="14" t="s">
        <v>962</v>
      </c>
      <c r="V1" s="14" t="s">
        <v>963</v>
      </c>
      <c r="W1" s="14" t="s">
        <v>964</v>
      </c>
    </row>
    <row r="2" spans="1:23" ht="15.75" customHeight="1">
      <c r="A2" s="15" t="s">
        <v>965</v>
      </c>
      <c r="B2" s="16">
        <v>32021011</v>
      </c>
      <c r="C2" s="16">
        <v>710102101</v>
      </c>
      <c r="D2" s="10" t="s">
        <v>638</v>
      </c>
      <c r="E2" s="10" t="s">
        <v>966</v>
      </c>
      <c r="F2" s="10" t="s">
        <v>967</v>
      </c>
      <c r="G2" s="10" t="s">
        <v>968</v>
      </c>
      <c r="H2" s="10" t="s">
        <v>969</v>
      </c>
      <c r="I2" s="10" t="s">
        <v>970</v>
      </c>
      <c r="J2" s="17" t="s">
        <v>640</v>
      </c>
      <c r="K2" s="10" t="s">
        <v>971</v>
      </c>
      <c r="L2" s="18"/>
      <c r="O2" s="19" t="s">
        <v>640</v>
      </c>
      <c r="P2" s="19">
        <f t="shared" ref="P2:P16" si="0">COUNTIFS($I:$I,$P$1,$J:$J,O2)</f>
        <v>0</v>
      </c>
      <c r="Q2" s="19">
        <f t="shared" ref="Q2:Q16" si="1">COUNTIFS($I:$I,$Q$1,$J:$J,O2)</f>
        <v>0</v>
      </c>
      <c r="R2" s="19">
        <f t="shared" ref="R2:R16" si="2">COUNTIFS($I:$I,$R$1,$J:$J,O2)</f>
        <v>3</v>
      </c>
      <c r="S2" s="19">
        <v>0</v>
      </c>
      <c r="T2" s="19">
        <f t="shared" ref="T2:T16" si="3">SUM(P2:R2)-S2</f>
        <v>3</v>
      </c>
      <c r="U2" s="19">
        <v>3</v>
      </c>
      <c r="V2" s="19">
        <v>3</v>
      </c>
      <c r="W2" s="19">
        <v>-3</v>
      </c>
    </row>
    <row r="3" spans="1:23" ht="15.75" customHeight="1">
      <c r="A3" s="15" t="s">
        <v>972</v>
      </c>
      <c r="B3" s="16">
        <v>32021021</v>
      </c>
      <c r="C3" s="16">
        <v>710102102</v>
      </c>
      <c r="D3" s="10" t="s">
        <v>638</v>
      </c>
      <c r="E3" s="10" t="s">
        <v>973</v>
      </c>
      <c r="F3" s="10" t="s">
        <v>974</v>
      </c>
      <c r="G3" s="10" t="s">
        <v>968</v>
      </c>
      <c r="H3" s="10" t="s">
        <v>969</v>
      </c>
      <c r="I3" s="10" t="s">
        <v>959</v>
      </c>
      <c r="J3" s="17" t="s">
        <v>640</v>
      </c>
      <c r="K3" s="10" t="s">
        <v>971</v>
      </c>
      <c r="L3" s="18"/>
      <c r="O3" s="20" t="s">
        <v>642</v>
      </c>
      <c r="P3" s="20">
        <f t="shared" si="0"/>
        <v>0</v>
      </c>
      <c r="Q3" s="20">
        <f t="shared" si="1"/>
        <v>0</v>
      </c>
      <c r="R3" s="20">
        <f t="shared" si="2"/>
        <v>0</v>
      </c>
      <c r="S3" s="20">
        <v>0</v>
      </c>
      <c r="T3" s="20">
        <f t="shared" si="3"/>
        <v>0</v>
      </c>
      <c r="U3" s="20">
        <v>0</v>
      </c>
      <c r="V3" s="20">
        <v>0</v>
      </c>
      <c r="W3" s="20">
        <v>0</v>
      </c>
    </row>
    <row r="4" spans="1:23" ht="15.75" customHeight="1">
      <c r="A4" s="15" t="s">
        <v>975</v>
      </c>
      <c r="B4" s="16">
        <v>32021022</v>
      </c>
      <c r="C4" s="16">
        <v>710102102</v>
      </c>
      <c r="D4" s="10" t="s">
        <v>643</v>
      </c>
      <c r="E4" s="10" t="s">
        <v>973</v>
      </c>
      <c r="F4" s="10" t="s">
        <v>976</v>
      </c>
      <c r="G4" s="10" t="s">
        <v>968</v>
      </c>
      <c r="H4" s="10" t="s">
        <v>969</v>
      </c>
      <c r="I4" s="10" t="s">
        <v>959</v>
      </c>
      <c r="J4" s="17" t="s">
        <v>640</v>
      </c>
      <c r="K4" s="10" t="s">
        <v>971</v>
      </c>
      <c r="L4" s="18"/>
      <c r="O4" s="20" t="s">
        <v>645</v>
      </c>
      <c r="P4" s="20">
        <f t="shared" si="0"/>
        <v>3</v>
      </c>
      <c r="Q4" s="20">
        <f t="shared" si="1"/>
        <v>0</v>
      </c>
      <c r="R4" s="20">
        <f t="shared" si="2"/>
        <v>20</v>
      </c>
      <c r="S4" s="20">
        <v>9</v>
      </c>
      <c r="T4" s="20">
        <f t="shared" si="3"/>
        <v>14</v>
      </c>
      <c r="U4" s="20">
        <v>0</v>
      </c>
      <c r="V4" s="20">
        <v>14</v>
      </c>
      <c r="W4" s="20">
        <f t="shared" ref="W4:W16" si="4">T4-V4-U4</f>
        <v>0</v>
      </c>
    </row>
    <row r="5" spans="1:23" ht="15.75" customHeight="1">
      <c r="A5" s="15" t="s">
        <v>977</v>
      </c>
      <c r="B5" s="16">
        <v>32021023</v>
      </c>
      <c r="C5" s="16">
        <v>710102102</v>
      </c>
      <c r="D5" s="10" t="s">
        <v>644</v>
      </c>
      <c r="E5" s="10" t="s">
        <v>966</v>
      </c>
      <c r="F5" s="10" t="s">
        <v>976</v>
      </c>
      <c r="G5" s="10" t="s">
        <v>968</v>
      </c>
      <c r="H5" s="10" t="s">
        <v>969</v>
      </c>
      <c r="I5" s="10" t="s">
        <v>970</v>
      </c>
      <c r="J5" s="17" t="s">
        <v>640</v>
      </c>
      <c r="K5" s="10" t="s">
        <v>971</v>
      </c>
      <c r="L5" s="18"/>
      <c r="O5" s="19" t="s">
        <v>648</v>
      </c>
      <c r="P5" s="19">
        <f t="shared" si="0"/>
        <v>0</v>
      </c>
      <c r="Q5" s="19">
        <f t="shared" si="1"/>
        <v>0</v>
      </c>
      <c r="R5" s="19">
        <f t="shared" si="2"/>
        <v>7</v>
      </c>
      <c r="S5" s="19">
        <v>0</v>
      </c>
      <c r="T5" s="19">
        <f t="shared" si="3"/>
        <v>7</v>
      </c>
      <c r="U5" s="19">
        <v>4</v>
      </c>
      <c r="V5" s="19">
        <v>7</v>
      </c>
      <c r="W5" s="19">
        <f t="shared" si="4"/>
        <v>-4</v>
      </c>
    </row>
    <row r="6" spans="1:23" ht="15.75" customHeight="1">
      <c r="A6" s="15" t="s">
        <v>978</v>
      </c>
      <c r="B6" s="16">
        <v>32021024</v>
      </c>
      <c r="C6" s="16">
        <v>710102102</v>
      </c>
      <c r="D6" s="10" t="s">
        <v>647</v>
      </c>
      <c r="E6" s="10" t="s">
        <v>966</v>
      </c>
      <c r="F6" s="10" t="s">
        <v>974</v>
      </c>
      <c r="G6" s="10" t="s">
        <v>968</v>
      </c>
      <c r="H6" s="10" t="s">
        <v>969</v>
      </c>
      <c r="I6" s="10" t="s">
        <v>970</v>
      </c>
      <c r="J6" s="17" t="s">
        <v>640</v>
      </c>
      <c r="K6" s="10" t="s">
        <v>971</v>
      </c>
      <c r="L6" s="18"/>
      <c r="O6" s="19" t="s">
        <v>651</v>
      </c>
      <c r="P6" s="19">
        <f t="shared" si="0"/>
        <v>0</v>
      </c>
      <c r="Q6" s="19">
        <f t="shared" si="1"/>
        <v>0</v>
      </c>
      <c r="R6" s="19">
        <f t="shared" si="2"/>
        <v>11</v>
      </c>
      <c r="S6" s="19">
        <v>0</v>
      </c>
      <c r="T6" s="19">
        <f t="shared" si="3"/>
        <v>11</v>
      </c>
      <c r="U6" s="19">
        <v>4</v>
      </c>
      <c r="V6" s="19">
        <v>9</v>
      </c>
      <c r="W6" s="19">
        <f t="shared" si="4"/>
        <v>-2</v>
      </c>
    </row>
    <row r="7" spans="1:23" ht="15.75" customHeight="1">
      <c r="A7" s="15" t="s">
        <v>979</v>
      </c>
      <c r="B7" s="16">
        <v>32021025</v>
      </c>
      <c r="C7" s="16">
        <v>710102102</v>
      </c>
      <c r="D7" s="10" t="s">
        <v>650</v>
      </c>
      <c r="E7" s="10" t="s">
        <v>973</v>
      </c>
      <c r="F7" s="10" t="s">
        <v>976</v>
      </c>
      <c r="G7" s="10" t="s">
        <v>968</v>
      </c>
      <c r="H7" s="10" t="s">
        <v>969</v>
      </c>
      <c r="I7" s="10" t="s">
        <v>970</v>
      </c>
      <c r="J7" s="17" t="s">
        <v>640</v>
      </c>
      <c r="K7" s="10" t="s">
        <v>971</v>
      </c>
      <c r="L7" s="18"/>
      <c r="O7" s="20" t="s">
        <v>653</v>
      </c>
      <c r="P7" s="20">
        <f t="shared" si="0"/>
        <v>1</v>
      </c>
      <c r="Q7" s="20">
        <f t="shared" si="1"/>
        <v>0</v>
      </c>
      <c r="R7" s="20">
        <f t="shared" si="2"/>
        <v>0</v>
      </c>
      <c r="S7" s="20">
        <v>0</v>
      </c>
      <c r="T7" s="20">
        <f t="shared" si="3"/>
        <v>1</v>
      </c>
      <c r="U7" s="20">
        <v>0</v>
      </c>
      <c r="V7" s="20">
        <v>1</v>
      </c>
      <c r="W7" s="20">
        <f t="shared" si="4"/>
        <v>0</v>
      </c>
    </row>
    <row r="8" spans="1:23" ht="15.75" customHeight="1">
      <c r="A8" s="15" t="s">
        <v>980</v>
      </c>
      <c r="B8" s="16">
        <v>32021026</v>
      </c>
      <c r="C8" s="16">
        <v>710102102</v>
      </c>
      <c r="D8" s="10" t="s">
        <v>652</v>
      </c>
      <c r="E8" s="10" t="s">
        <v>966</v>
      </c>
      <c r="F8" s="10" t="s">
        <v>976</v>
      </c>
      <c r="G8" s="10" t="s">
        <v>968</v>
      </c>
      <c r="H8" s="10" t="s">
        <v>969</v>
      </c>
      <c r="I8" s="10" t="s">
        <v>970</v>
      </c>
      <c r="J8" s="17" t="s">
        <v>640</v>
      </c>
      <c r="K8" s="10" t="s">
        <v>971</v>
      </c>
      <c r="L8" s="18"/>
      <c r="O8" s="19" t="s">
        <v>656</v>
      </c>
      <c r="P8" s="19">
        <f t="shared" si="0"/>
        <v>0</v>
      </c>
      <c r="Q8" s="19">
        <f t="shared" si="1"/>
        <v>0</v>
      </c>
      <c r="R8" s="19">
        <f t="shared" si="2"/>
        <v>7</v>
      </c>
      <c r="S8" s="19">
        <v>5</v>
      </c>
      <c r="T8" s="19">
        <f t="shared" si="3"/>
        <v>2</v>
      </c>
      <c r="U8" s="19">
        <v>2</v>
      </c>
      <c r="V8" s="19">
        <v>2</v>
      </c>
      <c r="W8" s="19">
        <f t="shared" si="4"/>
        <v>-2</v>
      </c>
    </row>
    <row r="9" spans="1:23" ht="15.75" customHeight="1">
      <c r="A9" s="15" t="s">
        <v>981</v>
      </c>
      <c r="B9" s="16">
        <v>32021027</v>
      </c>
      <c r="C9" s="16">
        <v>710102102</v>
      </c>
      <c r="D9" s="10" t="s">
        <v>655</v>
      </c>
      <c r="E9" s="10" t="s">
        <v>966</v>
      </c>
      <c r="F9" s="10" t="s">
        <v>976</v>
      </c>
      <c r="G9" s="10" t="s">
        <v>968</v>
      </c>
      <c r="H9" s="10" t="s">
        <v>969</v>
      </c>
      <c r="I9" s="10" t="s">
        <v>970</v>
      </c>
      <c r="J9" s="17" t="s">
        <v>640</v>
      </c>
      <c r="K9" s="10" t="s">
        <v>971</v>
      </c>
      <c r="L9" s="18"/>
      <c r="O9" s="20" t="s">
        <v>659</v>
      </c>
      <c r="P9" s="21">
        <f t="shared" si="0"/>
        <v>3</v>
      </c>
      <c r="Q9" s="21">
        <f t="shared" si="1"/>
        <v>0</v>
      </c>
      <c r="R9" s="21">
        <f t="shared" si="2"/>
        <v>0</v>
      </c>
      <c r="S9" s="20">
        <v>0</v>
      </c>
      <c r="T9" s="20">
        <f t="shared" si="3"/>
        <v>3</v>
      </c>
      <c r="U9" s="20">
        <v>1</v>
      </c>
      <c r="V9" s="20">
        <v>2</v>
      </c>
      <c r="W9" s="20">
        <f t="shared" si="4"/>
        <v>0</v>
      </c>
    </row>
    <row r="10" spans="1:23" ht="15.75" customHeight="1">
      <c r="A10" s="15" t="s">
        <v>982</v>
      </c>
      <c r="B10" s="16">
        <v>32021028</v>
      </c>
      <c r="C10" s="16">
        <v>710102102</v>
      </c>
      <c r="D10" s="10" t="s">
        <v>658</v>
      </c>
      <c r="E10" s="10" t="s">
        <v>966</v>
      </c>
      <c r="F10" s="10" t="s">
        <v>974</v>
      </c>
      <c r="G10" s="10" t="s">
        <v>968</v>
      </c>
      <c r="H10" s="10" t="s">
        <v>969</v>
      </c>
      <c r="I10" s="10" t="s">
        <v>970</v>
      </c>
      <c r="J10" s="17" t="s">
        <v>640</v>
      </c>
      <c r="K10" s="10" t="s">
        <v>971</v>
      </c>
      <c r="L10" s="18"/>
      <c r="O10" s="20" t="s">
        <v>665</v>
      </c>
      <c r="P10" s="21">
        <f t="shared" si="0"/>
        <v>0</v>
      </c>
      <c r="Q10" s="21">
        <f t="shared" si="1"/>
        <v>0</v>
      </c>
      <c r="R10" s="21">
        <f t="shared" si="2"/>
        <v>0</v>
      </c>
      <c r="S10" s="20">
        <v>0</v>
      </c>
      <c r="T10" s="20">
        <f t="shared" si="3"/>
        <v>0</v>
      </c>
      <c r="U10" s="20">
        <v>0</v>
      </c>
      <c r="V10" s="20">
        <v>0</v>
      </c>
      <c r="W10" s="20">
        <f t="shared" si="4"/>
        <v>0</v>
      </c>
    </row>
    <row r="11" spans="1:23" ht="15.75" customHeight="1">
      <c r="A11" s="15" t="s">
        <v>983</v>
      </c>
      <c r="B11" s="16">
        <v>32021029</v>
      </c>
      <c r="C11" s="16">
        <v>710102102</v>
      </c>
      <c r="D11" s="10" t="s">
        <v>661</v>
      </c>
      <c r="E11" s="10" t="s">
        <v>973</v>
      </c>
      <c r="F11" s="10" t="s">
        <v>976</v>
      </c>
      <c r="G11" s="10" t="s">
        <v>968</v>
      </c>
      <c r="H11" s="10" t="s">
        <v>969</v>
      </c>
      <c r="I11" s="10" t="s">
        <v>970</v>
      </c>
      <c r="J11" s="17" t="s">
        <v>640</v>
      </c>
      <c r="K11" s="10" t="s">
        <v>971</v>
      </c>
      <c r="L11" s="18"/>
      <c r="O11" s="20" t="s">
        <v>668</v>
      </c>
      <c r="P11" s="21">
        <f t="shared" si="0"/>
        <v>0</v>
      </c>
      <c r="Q11" s="21">
        <f t="shared" si="1"/>
        <v>0</v>
      </c>
      <c r="R11" s="21">
        <f t="shared" si="2"/>
        <v>0</v>
      </c>
      <c r="S11" s="20">
        <v>0</v>
      </c>
      <c r="T11" s="20">
        <f t="shared" si="3"/>
        <v>0</v>
      </c>
      <c r="U11" s="20">
        <v>0</v>
      </c>
      <c r="V11" s="20">
        <v>0</v>
      </c>
      <c r="W11" s="20">
        <f t="shared" si="4"/>
        <v>0</v>
      </c>
    </row>
    <row r="12" spans="1:23" ht="15.75" customHeight="1">
      <c r="A12" s="15" t="s">
        <v>984</v>
      </c>
      <c r="B12" s="16">
        <v>32021031</v>
      </c>
      <c r="C12" s="16">
        <v>710102103</v>
      </c>
      <c r="D12" s="10" t="s">
        <v>638</v>
      </c>
      <c r="E12" s="10" t="s">
        <v>966</v>
      </c>
      <c r="F12" s="10" t="s">
        <v>976</v>
      </c>
      <c r="G12" s="10" t="s">
        <v>968</v>
      </c>
      <c r="H12" s="10" t="s">
        <v>969</v>
      </c>
      <c r="I12" s="10" t="s">
        <v>970</v>
      </c>
      <c r="J12" s="17" t="s">
        <v>640</v>
      </c>
      <c r="K12" s="10" t="s">
        <v>971</v>
      </c>
      <c r="L12" s="18"/>
      <c r="O12" s="20" t="s">
        <v>670</v>
      </c>
      <c r="P12" s="21">
        <f t="shared" si="0"/>
        <v>0</v>
      </c>
      <c r="Q12" s="21">
        <f t="shared" si="1"/>
        <v>0</v>
      </c>
      <c r="R12" s="21">
        <f t="shared" si="2"/>
        <v>6</v>
      </c>
      <c r="S12" s="20">
        <v>4</v>
      </c>
      <c r="T12" s="20">
        <f t="shared" si="3"/>
        <v>2</v>
      </c>
      <c r="U12" s="20">
        <v>0</v>
      </c>
      <c r="V12" s="20">
        <v>2</v>
      </c>
      <c r="W12" s="20">
        <f t="shared" si="4"/>
        <v>0</v>
      </c>
    </row>
    <row r="13" spans="1:23" ht="15.75" customHeight="1">
      <c r="A13" s="15" t="s">
        <v>985</v>
      </c>
      <c r="B13" s="16">
        <v>32021032</v>
      </c>
      <c r="C13" s="16">
        <v>710102103</v>
      </c>
      <c r="D13" s="10" t="s">
        <v>643</v>
      </c>
      <c r="E13" s="10" t="s">
        <v>973</v>
      </c>
      <c r="F13" s="10" t="s">
        <v>976</v>
      </c>
      <c r="G13" s="10" t="s">
        <v>968</v>
      </c>
      <c r="H13" s="10" t="s">
        <v>969</v>
      </c>
      <c r="I13" s="10" t="s">
        <v>970</v>
      </c>
      <c r="J13" s="17" t="s">
        <v>640</v>
      </c>
      <c r="K13" s="10" t="s">
        <v>971</v>
      </c>
      <c r="L13" s="18"/>
      <c r="O13" s="20" t="s">
        <v>673</v>
      </c>
      <c r="P13" s="21">
        <f t="shared" si="0"/>
        <v>0</v>
      </c>
      <c r="Q13" s="21">
        <f t="shared" si="1"/>
        <v>0</v>
      </c>
      <c r="R13" s="21">
        <f t="shared" si="2"/>
        <v>4</v>
      </c>
      <c r="S13" s="20">
        <v>0</v>
      </c>
      <c r="T13" s="20">
        <f t="shared" si="3"/>
        <v>4</v>
      </c>
      <c r="U13" s="20">
        <v>0</v>
      </c>
      <c r="V13" s="20">
        <v>4</v>
      </c>
      <c r="W13" s="20">
        <f t="shared" si="4"/>
        <v>0</v>
      </c>
    </row>
    <row r="14" spans="1:23" ht="15.75" customHeight="1">
      <c r="A14" s="15" t="s">
        <v>986</v>
      </c>
      <c r="B14" s="16">
        <v>32021033</v>
      </c>
      <c r="C14" s="16">
        <v>710102103</v>
      </c>
      <c r="D14" s="10" t="s">
        <v>644</v>
      </c>
      <c r="E14" s="10" t="s">
        <v>966</v>
      </c>
      <c r="F14" s="10" t="s">
        <v>967</v>
      </c>
      <c r="G14" s="10" t="s">
        <v>968</v>
      </c>
      <c r="H14" s="10" t="s">
        <v>969</v>
      </c>
      <c r="I14" s="10" t="s">
        <v>970</v>
      </c>
      <c r="J14" s="17" t="s">
        <v>640</v>
      </c>
      <c r="K14" s="10" t="s">
        <v>971</v>
      </c>
      <c r="L14" s="18"/>
      <c r="O14" s="22" t="s">
        <v>675</v>
      </c>
      <c r="P14" s="22">
        <f t="shared" si="0"/>
        <v>12</v>
      </c>
      <c r="Q14" s="22">
        <f t="shared" si="1"/>
        <v>0</v>
      </c>
      <c r="R14" s="22">
        <f t="shared" si="2"/>
        <v>2</v>
      </c>
      <c r="S14" s="22">
        <v>0</v>
      </c>
      <c r="T14" s="22">
        <f t="shared" si="3"/>
        <v>14</v>
      </c>
      <c r="U14" s="22">
        <v>2</v>
      </c>
      <c r="V14" s="22">
        <v>11</v>
      </c>
      <c r="W14" s="22">
        <f t="shared" si="4"/>
        <v>1</v>
      </c>
    </row>
    <row r="15" spans="1:23" ht="15.75" customHeight="1">
      <c r="A15" s="15" t="s">
        <v>987</v>
      </c>
      <c r="B15" s="16">
        <v>32021034</v>
      </c>
      <c r="C15" s="16">
        <v>710102103</v>
      </c>
      <c r="D15" s="10" t="s">
        <v>647</v>
      </c>
      <c r="E15" s="10" t="s">
        <v>966</v>
      </c>
      <c r="F15" s="10" t="s">
        <v>976</v>
      </c>
      <c r="G15" s="10" t="s">
        <v>968</v>
      </c>
      <c r="H15" s="10" t="s">
        <v>969</v>
      </c>
      <c r="I15" s="10" t="s">
        <v>970</v>
      </c>
      <c r="J15" s="17" t="s">
        <v>640</v>
      </c>
      <c r="K15" s="10" t="s">
        <v>971</v>
      </c>
      <c r="L15" s="18"/>
      <c r="O15" s="19" t="s">
        <v>678</v>
      </c>
      <c r="P15" s="19">
        <f t="shared" si="0"/>
        <v>0</v>
      </c>
      <c r="Q15" s="19">
        <f t="shared" si="1"/>
        <v>0</v>
      </c>
      <c r="R15" s="19">
        <f t="shared" si="2"/>
        <v>0</v>
      </c>
      <c r="S15" s="19">
        <v>0</v>
      </c>
      <c r="T15" s="19">
        <f t="shared" si="3"/>
        <v>0</v>
      </c>
      <c r="U15" s="19">
        <v>1</v>
      </c>
      <c r="V15" s="19">
        <v>0</v>
      </c>
      <c r="W15" s="19">
        <f t="shared" si="4"/>
        <v>-1</v>
      </c>
    </row>
    <row r="16" spans="1:23" ht="15.75" customHeight="1">
      <c r="A16" s="15" t="s">
        <v>988</v>
      </c>
      <c r="B16" s="16">
        <v>32021035</v>
      </c>
      <c r="C16" s="16">
        <v>710102103</v>
      </c>
      <c r="D16" s="10" t="s">
        <v>650</v>
      </c>
      <c r="E16" s="10" t="s">
        <v>973</v>
      </c>
      <c r="F16" s="10" t="s">
        <v>976</v>
      </c>
      <c r="G16" s="10" t="s">
        <v>968</v>
      </c>
      <c r="H16" s="10" t="s">
        <v>969</v>
      </c>
      <c r="I16" s="10" t="s">
        <v>970</v>
      </c>
      <c r="J16" s="17" t="s">
        <v>640</v>
      </c>
      <c r="K16" s="10" t="s">
        <v>971</v>
      </c>
      <c r="L16" s="18"/>
      <c r="O16" s="19" t="s">
        <v>680</v>
      </c>
      <c r="P16" s="19">
        <f t="shared" si="0"/>
        <v>0</v>
      </c>
      <c r="Q16" s="19">
        <f t="shared" si="1"/>
        <v>0</v>
      </c>
      <c r="R16" s="19">
        <f t="shared" si="2"/>
        <v>0</v>
      </c>
      <c r="S16" s="19">
        <v>0</v>
      </c>
      <c r="T16" s="19">
        <f t="shared" si="3"/>
        <v>0</v>
      </c>
      <c r="U16" s="19">
        <v>1</v>
      </c>
      <c r="V16" s="19">
        <v>0</v>
      </c>
      <c r="W16" s="19">
        <f t="shared" si="4"/>
        <v>-1</v>
      </c>
    </row>
    <row r="17" spans="1:12" ht="15.75" customHeight="1">
      <c r="A17" s="15" t="s">
        <v>989</v>
      </c>
      <c r="B17" s="16">
        <v>32021036</v>
      </c>
      <c r="C17" s="16">
        <v>710102103</v>
      </c>
      <c r="D17" s="10" t="s">
        <v>652</v>
      </c>
      <c r="E17" s="10" t="s">
        <v>966</v>
      </c>
      <c r="F17" s="10" t="s">
        <v>967</v>
      </c>
      <c r="G17" s="10" t="s">
        <v>968</v>
      </c>
      <c r="H17" s="10" t="s">
        <v>969</v>
      </c>
      <c r="I17" s="10" t="s">
        <v>970</v>
      </c>
      <c r="J17" s="17" t="s">
        <v>640</v>
      </c>
      <c r="K17" s="10" t="s">
        <v>971</v>
      </c>
      <c r="L17" s="18"/>
    </row>
    <row r="18" spans="1:12" ht="15.75" customHeight="1">
      <c r="A18" s="15" t="s">
        <v>990</v>
      </c>
      <c r="B18" s="16">
        <v>32021051</v>
      </c>
      <c r="C18" s="16">
        <v>710102105</v>
      </c>
      <c r="D18" s="10" t="s">
        <v>638</v>
      </c>
      <c r="E18" s="10" t="s">
        <v>966</v>
      </c>
      <c r="F18" s="10" t="s">
        <v>967</v>
      </c>
      <c r="G18" s="10" t="s">
        <v>968</v>
      </c>
      <c r="H18" s="10" t="s">
        <v>969</v>
      </c>
      <c r="I18" s="10" t="s">
        <v>970</v>
      </c>
      <c r="J18" s="17" t="s">
        <v>640</v>
      </c>
      <c r="K18" s="10" t="s">
        <v>971</v>
      </c>
      <c r="L18" s="18"/>
    </row>
    <row r="19" spans="1:12" ht="15.75" customHeight="1">
      <c r="A19" s="15" t="s">
        <v>991</v>
      </c>
      <c r="B19" s="16">
        <v>32021052</v>
      </c>
      <c r="C19" s="16">
        <v>710102105</v>
      </c>
      <c r="D19" s="10" t="s">
        <v>643</v>
      </c>
      <c r="E19" s="10" t="s">
        <v>966</v>
      </c>
      <c r="F19" s="10" t="s">
        <v>976</v>
      </c>
      <c r="G19" s="10" t="s">
        <v>968</v>
      </c>
      <c r="H19" s="10" t="s">
        <v>969</v>
      </c>
      <c r="I19" s="10" t="s">
        <v>970</v>
      </c>
      <c r="J19" s="17" t="s">
        <v>640</v>
      </c>
      <c r="K19" s="10" t="s">
        <v>971</v>
      </c>
      <c r="L19" s="18"/>
    </row>
    <row r="20" spans="1:12" ht="15.75" customHeight="1">
      <c r="A20" s="15" t="s">
        <v>992</v>
      </c>
      <c r="B20" s="16">
        <v>32021054</v>
      </c>
      <c r="C20" s="16">
        <v>710102105</v>
      </c>
      <c r="D20" s="10" t="s">
        <v>647</v>
      </c>
      <c r="E20" s="10" t="s">
        <v>966</v>
      </c>
      <c r="F20" s="10" t="s">
        <v>967</v>
      </c>
      <c r="G20" s="10" t="s">
        <v>968</v>
      </c>
      <c r="H20" s="10" t="s">
        <v>969</v>
      </c>
      <c r="I20" s="10" t="s">
        <v>959</v>
      </c>
      <c r="J20" s="17" t="s">
        <v>640</v>
      </c>
      <c r="K20" s="10" t="s">
        <v>971</v>
      </c>
      <c r="L20" s="18"/>
    </row>
    <row r="21" spans="1:12" ht="15.75" customHeight="1">
      <c r="A21" s="15" t="s">
        <v>993</v>
      </c>
      <c r="B21" s="16">
        <v>32021055</v>
      </c>
      <c r="C21" s="16">
        <v>710102105</v>
      </c>
      <c r="D21" s="10" t="s">
        <v>650</v>
      </c>
      <c r="E21" s="10" t="s">
        <v>973</v>
      </c>
      <c r="F21" s="10" t="s">
        <v>967</v>
      </c>
      <c r="G21" s="10" t="s">
        <v>968</v>
      </c>
      <c r="H21" s="10" t="s">
        <v>969</v>
      </c>
      <c r="I21" s="10" t="s">
        <v>970</v>
      </c>
      <c r="J21" s="17" t="s">
        <v>640</v>
      </c>
      <c r="K21" s="10" t="s">
        <v>971</v>
      </c>
      <c r="L21" s="18"/>
    </row>
    <row r="22" spans="1:12" ht="15.75" customHeight="1">
      <c r="A22" s="15" t="s">
        <v>994</v>
      </c>
      <c r="B22" s="16">
        <v>32022014</v>
      </c>
      <c r="C22" s="16">
        <v>710102201</v>
      </c>
      <c r="D22" s="10" t="s">
        <v>647</v>
      </c>
      <c r="E22" s="10" t="s">
        <v>973</v>
      </c>
      <c r="F22" s="10" t="s">
        <v>995</v>
      </c>
      <c r="G22" s="10" t="s">
        <v>968</v>
      </c>
      <c r="H22" s="10" t="s">
        <v>969</v>
      </c>
      <c r="I22" s="10" t="s">
        <v>957</v>
      </c>
      <c r="J22" s="17" t="s">
        <v>645</v>
      </c>
      <c r="K22" s="10" t="s">
        <v>971</v>
      </c>
      <c r="L22" s="18"/>
    </row>
    <row r="23" spans="1:12" ht="15.75" customHeight="1">
      <c r="A23" s="15" t="s">
        <v>996</v>
      </c>
      <c r="B23" s="16">
        <v>32022019</v>
      </c>
      <c r="C23" s="16">
        <v>710102201</v>
      </c>
      <c r="D23" s="10" t="s">
        <v>661</v>
      </c>
      <c r="E23" s="10" t="s">
        <v>973</v>
      </c>
      <c r="F23" s="10" t="s">
        <v>974</v>
      </c>
      <c r="G23" s="10" t="s">
        <v>968</v>
      </c>
      <c r="H23" s="10" t="s">
        <v>969</v>
      </c>
      <c r="I23" s="10" t="s">
        <v>970</v>
      </c>
      <c r="J23" s="17" t="s">
        <v>645</v>
      </c>
      <c r="K23" s="10" t="s">
        <v>971</v>
      </c>
      <c r="L23" s="18"/>
    </row>
    <row r="24" spans="1:12" ht="15">
      <c r="A24" s="15" t="s">
        <v>997</v>
      </c>
      <c r="B24" s="16">
        <v>32022022</v>
      </c>
      <c r="C24" s="16">
        <v>710102202</v>
      </c>
      <c r="D24" s="10" t="s">
        <v>643</v>
      </c>
      <c r="E24" s="10" t="s">
        <v>966</v>
      </c>
      <c r="F24" s="10" t="s">
        <v>995</v>
      </c>
      <c r="G24" s="10" t="s">
        <v>968</v>
      </c>
      <c r="H24" s="10" t="s">
        <v>969</v>
      </c>
      <c r="I24" s="10" t="s">
        <v>957</v>
      </c>
      <c r="J24" s="17" t="s">
        <v>645</v>
      </c>
      <c r="K24" s="10" t="s">
        <v>971</v>
      </c>
      <c r="L24" s="18"/>
    </row>
    <row r="25" spans="1:12" ht="15">
      <c r="A25" s="15" t="s">
        <v>998</v>
      </c>
      <c r="B25" s="16">
        <v>32022025</v>
      </c>
      <c r="C25" s="16">
        <v>710102202</v>
      </c>
      <c r="D25" s="10" t="s">
        <v>650</v>
      </c>
      <c r="E25" s="10" t="s">
        <v>966</v>
      </c>
      <c r="F25" s="10" t="s">
        <v>967</v>
      </c>
      <c r="G25" s="10" t="s">
        <v>968</v>
      </c>
      <c r="H25" s="10" t="s">
        <v>969</v>
      </c>
      <c r="I25" s="10" t="s">
        <v>959</v>
      </c>
      <c r="J25" s="17" t="s">
        <v>645</v>
      </c>
      <c r="K25" s="10" t="s">
        <v>971</v>
      </c>
      <c r="L25" s="18"/>
    </row>
    <row r="26" spans="1:12" ht="15">
      <c r="A26" s="15" t="s">
        <v>999</v>
      </c>
      <c r="B26" s="16">
        <v>32022029</v>
      </c>
      <c r="C26" s="16">
        <v>710102202</v>
      </c>
      <c r="D26" s="10" t="s">
        <v>661</v>
      </c>
      <c r="E26" s="10" t="s">
        <v>966</v>
      </c>
      <c r="F26" s="10" t="s">
        <v>967</v>
      </c>
      <c r="G26" s="10" t="s">
        <v>968</v>
      </c>
      <c r="H26" s="10" t="s">
        <v>969</v>
      </c>
      <c r="I26" s="10" t="s">
        <v>959</v>
      </c>
      <c r="J26" s="17" t="s">
        <v>645</v>
      </c>
      <c r="K26" s="10" t="s">
        <v>971</v>
      </c>
      <c r="L26" s="18"/>
    </row>
    <row r="27" spans="1:12" ht="15">
      <c r="A27" s="15" t="s">
        <v>1000</v>
      </c>
      <c r="B27" s="16">
        <v>32022031</v>
      </c>
      <c r="C27" s="16">
        <v>710102203</v>
      </c>
      <c r="D27" s="10" t="s">
        <v>638</v>
      </c>
      <c r="E27" s="10" t="s">
        <v>966</v>
      </c>
      <c r="F27" s="10" t="s">
        <v>974</v>
      </c>
      <c r="G27" s="10" t="s">
        <v>968</v>
      </c>
      <c r="H27" s="10" t="s">
        <v>969</v>
      </c>
      <c r="I27" s="10" t="s">
        <v>959</v>
      </c>
      <c r="J27" s="17" t="s">
        <v>645</v>
      </c>
      <c r="K27" s="10" t="s">
        <v>971</v>
      </c>
      <c r="L27" s="18"/>
    </row>
    <row r="28" spans="1:12" ht="15">
      <c r="A28" s="15" t="s">
        <v>1001</v>
      </c>
      <c r="B28" s="16">
        <v>32022032</v>
      </c>
      <c r="C28" s="16">
        <v>710102203</v>
      </c>
      <c r="D28" s="10" t="s">
        <v>643</v>
      </c>
      <c r="E28" s="10" t="s">
        <v>973</v>
      </c>
      <c r="F28" s="10" t="s">
        <v>974</v>
      </c>
      <c r="G28" s="10" t="s">
        <v>968</v>
      </c>
      <c r="H28" s="10" t="s">
        <v>969</v>
      </c>
      <c r="I28" s="10" t="s">
        <v>959</v>
      </c>
      <c r="J28" s="17" t="s">
        <v>645</v>
      </c>
      <c r="K28" s="10" t="s">
        <v>971</v>
      </c>
      <c r="L28" s="18"/>
    </row>
    <row r="29" spans="1:12" ht="15">
      <c r="A29" s="15" t="s">
        <v>1002</v>
      </c>
      <c r="B29" s="16">
        <v>32022033</v>
      </c>
      <c r="C29" s="16">
        <v>710102203</v>
      </c>
      <c r="D29" s="10" t="s">
        <v>644</v>
      </c>
      <c r="E29" s="10" t="s">
        <v>973</v>
      </c>
      <c r="F29" s="10" t="s">
        <v>976</v>
      </c>
      <c r="G29" s="10" t="s">
        <v>968</v>
      </c>
      <c r="H29" s="10" t="s">
        <v>969</v>
      </c>
      <c r="I29" s="10" t="s">
        <v>959</v>
      </c>
      <c r="J29" s="17" t="s">
        <v>645</v>
      </c>
      <c r="K29" s="10" t="s">
        <v>971</v>
      </c>
      <c r="L29" s="18"/>
    </row>
    <row r="30" spans="1:12" ht="15">
      <c r="A30" s="15" t="s">
        <v>1003</v>
      </c>
      <c r="B30" s="16">
        <v>32022034</v>
      </c>
      <c r="C30" s="16">
        <v>710102203</v>
      </c>
      <c r="D30" s="10" t="s">
        <v>647</v>
      </c>
      <c r="E30" s="10" t="s">
        <v>966</v>
      </c>
      <c r="F30" s="10" t="s">
        <v>976</v>
      </c>
      <c r="G30" s="10" t="s">
        <v>968</v>
      </c>
      <c r="H30" s="10" t="s">
        <v>969</v>
      </c>
      <c r="I30" s="10" t="s">
        <v>959</v>
      </c>
      <c r="J30" s="17" t="s">
        <v>645</v>
      </c>
      <c r="K30" s="10" t="s">
        <v>971</v>
      </c>
      <c r="L30" s="18"/>
    </row>
    <row r="31" spans="1:12" ht="15">
      <c r="A31" s="15" t="s">
        <v>1004</v>
      </c>
      <c r="B31" s="16">
        <v>32022035</v>
      </c>
      <c r="C31" s="16">
        <v>710102203</v>
      </c>
      <c r="D31" s="10" t="s">
        <v>650</v>
      </c>
      <c r="E31" s="10" t="s">
        <v>966</v>
      </c>
      <c r="F31" s="10" t="s">
        <v>974</v>
      </c>
      <c r="G31" s="10" t="s">
        <v>968</v>
      </c>
      <c r="H31" s="10" t="s">
        <v>969</v>
      </c>
      <c r="I31" s="10" t="s">
        <v>959</v>
      </c>
      <c r="J31" s="17" t="s">
        <v>645</v>
      </c>
      <c r="K31" s="10" t="s">
        <v>971</v>
      </c>
      <c r="L31" s="18"/>
    </row>
    <row r="32" spans="1:12" ht="15">
      <c r="A32" s="15" t="s">
        <v>1005</v>
      </c>
      <c r="B32" s="16">
        <v>32022036</v>
      </c>
      <c r="C32" s="16">
        <v>710102203</v>
      </c>
      <c r="D32" s="10" t="s">
        <v>652</v>
      </c>
      <c r="E32" s="10" t="s">
        <v>966</v>
      </c>
      <c r="F32" s="10" t="s">
        <v>976</v>
      </c>
      <c r="G32" s="10" t="s">
        <v>968</v>
      </c>
      <c r="H32" s="10" t="s">
        <v>969</v>
      </c>
      <c r="I32" s="10" t="s">
        <v>959</v>
      </c>
      <c r="J32" s="17" t="s">
        <v>645</v>
      </c>
      <c r="K32" s="10" t="s">
        <v>971</v>
      </c>
      <c r="L32" s="18"/>
    </row>
    <row r="33" spans="1:12" ht="15">
      <c r="A33" s="15" t="s">
        <v>1006</v>
      </c>
      <c r="B33" s="16">
        <v>32022037</v>
      </c>
      <c r="C33" s="16">
        <v>710102203</v>
      </c>
      <c r="D33" s="10" t="s">
        <v>655</v>
      </c>
      <c r="E33" s="10" t="s">
        <v>973</v>
      </c>
      <c r="F33" s="10" t="s">
        <v>976</v>
      </c>
      <c r="G33" s="10" t="s">
        <v>968</v>
      </c>
      <c r="H33" s="10" t="s">
        <v>969</v>
      </c>
      <c r="I33" s="10" t="s">
        <v>959</v>
      </c>
      <c r="J33" s="17" t="s">
        <v>645</v>
      </c>
      <c r="K33" s="10" t="s">
        <v>971</v>
      </c>
      <c r="L33" s="18"/>
    </row>
    <row r="34" spans="1:12" ht="15">
      <c r="A34" s="15" t="s">
        <v>1007</v>
      </c>
      <c r="B34" s="16">
        <v>32022038</v>
      </c>
      <c r="C34" s="16">
        <v>710102203</v>
      </c>
      <c r="D34" s="10" t="s">
        <v>658</v>
      </c>
      <c r="E34" s="10" t="s">
        <v>966</v>
      </c>
      <c r="F34" s="10" t="s">
        <v>976</v>
      </c>
      <c r="G34" s="10" t="s">
        <v>968</v>
      </c>
      <c r="H34" s="10" t="s">
        <v>969</v>
      </c>
      <c r="I34" s="10" t="s">
        <v>959</v>
      </c>
      <c r="J34" s="17" t="s">
        <v>645</v>
      </c>
      <c r="K34" s="10" t="s">
        <v>971</v>
      </c>
      <c r="L34" s="18"/>
    </row>
    <row r="35" spans="1:12" ht="15">
      <c r="A35" s="15" t="s">
        <v>1008</v>
      </c>
      <c r="B35" s="16">
        <v>32022039</v>
      </c>
      <c r="C35" s="16">
        <v>710102203</v>
      </c>
      <c r="D35" s="10" t="s">
        <v>661</v>
      </c>
      <c r="E35" s="10" t="s">
        <v>973</v>
      </c>
      <c r="F35" s="10" t="s">
        <v>976</v>
      </c>
      <c r="G35" s="10" t="s">
        <v>968</v>
      </c>
      <c r="H35" s="10" t="s">
        <v>969</v>
      </c>
      <c r="I35" s="10" t="s">
        <v>959</v>
      </c>
      <c r="J35" s="17" t="s">
        <v>645</v>
      </c>
      <c r="K35" s="10" t="s">
        <v>971</v>
      </c>
      <c r="L35" s="18"/>
    </row>
    <row r="36" spans="1:12" ht="15">
      <c r="A36" s="15" t="s">
        <v>1009</v>
      </c>
      <c r="B36" s="16">
        <v>32022043</v>
      </c>
      <c r="C36" s="16">
        <v>710102204</v>
      </c>
      <c r="D36" s="10" t="s">
        <v>644</v>
      </c>
      <c r="E36" s="10" t="s">
        <v>973</v>
      </c>
      <c r="F36" s="10" t="s">
        <v>995</v>
      </c>
      <c r="G36" s="10" t="s">
        <v>968</v>
      </c>
      <c r="H36" s="10" t="s">
        <v>969</v>
      </c>
      <c r="I36" s="10" t="s">
        <v>957</v>
      </c>
      <c r="J36" s="17" t="s">
        <v>645</v>
      </c>
      <c r="K36" s="10" t="s">
        <v>971</v>
      </c>
      <c r="L36" s="18"/>
    </row>
    <row r="37" spans="1:12" ht="15">
      <c r="A37" s="15" t="s">
        <v>1010</v>
      </c>
      <c r="B37" s="16">
        <v>32022051</v>
      </c>
      <c r="C37" s="16">
        <v>710102205</v>
      </c>
      <c r="D37" s="10" t="s">
        <v>638</v>
      </c>
      <c r="E37" s="10" t="s">
        <v>966</v>
      </c>
      <c r="F37" s="10" t="s">
        <v>974</v>
      </c>
      <c r="G37" s="10" t="s">
        <v>968</v>
      </c>
      <c r="H37" s="10" t="s">
        <v>969</v>
      </c>
      <c r="I37" s="10" t="s">
        <v>959</v>
      </c>
      <c r="J37" s="17" t="s">
        <v>645</v>
      </c>
      <c r="K37" s="10" t="s">
        <v>971</v>
      </c>
      <c r="L37" s="18"/>
    </row>
    <row r="38" spans="1:12" ht="15">
      <c r="A38" s="15" t="s">
        <v>1011</v>
      </c>
      <c r="B38" s="16">
        <v>32022052</v>
      </c>
      <c r="C38" s="16">
        <v>710102205</v>
      </c>
      <c r="D38" s="10" t="s">
        <v>643</v>
      </c>
      <c r="E38" s="10" t="s">
        <v>973</v>
      </c>
      <c r="F38" s="10" t="s">
        <v>974</v>
      </c>
      <c r="G38" s="10" t="s">
        <v>968</v>
      </c>
      <c r="H38" s="10" t="s">
        <v>969</v>
      </c>
      <c r="I38" s="10" t="s">
        <v>959</v>
      </c>
      <c r="J38" s="17" t="s">
        <v>645</v>
      </c>
      <c r="K38" s="10" t="s">
        <v>971</v>
      </c>
      <c r="L38" s="18"/>
    </row>
    <row r="39" spans="1:12" ht="15">
      <c r="A39" s="15" t="s">
        <v>1012</v>
      </c>
      <c r="B39" s="16">
        <v>32022053</v>
      </c>
      <c r="C39" s="16">
        <v>710102205</v>
      </c>
      <c r="D39" s="10" t="s">
        <v>644</v>
      </c>
      <c r="E39" s="10" t="s">
        <v>966</v>
      </c>
      <c r="F39" s="10" t="s">
        <v>974</v>
      </c>
      <c r="G39" s="10" t="s">
        <v>968</v>
      </c>
      <c r="H39" s="10" t="s">
        <v>969</v>
      </c>
      <c r="I39" s="10" t="s">
        <v>959</v>
      </c>
      <c r="J39" s="17" t="s">
        <v>645</v>
      </c>
      <c r="K39" s="10" t="s">
        <v>971</v>
      </c>
      <c r="L39" s="18"/>
    </row>
    <row r="40" spans="1:12" ht="15">
      <c r="A40" s="15" t="s">
        <v>1013</v>
      </c>
      <c r="B40" s="16">
        <v>32022054</v>
      </c>
      <c r="C40" s="16">
        <v>710102205</v>
      </c>
      <c r="D40" s="10" t="s">
        <v>647</v>
      </c>
      <c r="E40" s="10" t="s">
        <v>966</v>
      </c>
      <c r="F40" s="10" t="s">
        <v>974</v>
      </c>
      <c r="G40" s="10" t="s">
        <v>968</v>
      </c>
      <c r="H40" s="10" t="s">
        <v>969</v>
      </c>
      <c r="I40" s="10" t="s">
        <v>959</v>
      </c>
      <c r="J40" s="17" t="s">
        <v>645</v>
      </c>
      <c r="K40" s="10" t="s">
        <v>971</v>
      </c>
      <c r="L40" s="18"/>
    </row>
    <row r="41" spans="1:12" ht="15">
      <c r="A41" s="15" t="s">
        <v>1014</v>
      </c>
      <c r="B41" s="16">
        <v>32022055</v>
      </c>
      <c r="C41" s="16">
        <v>710102205</v>
      </c>
      <c r="D41" s="10" t="s">
        <v>650</v>
      </c>
      <c r="E41" s="10" t="s">
        <v>973</v>
      </c>
      <c r="F41" s="10" t="s">
        <v>974</v>
      </c>
      <c r="G41" s="10" t="s">
        <v>968</v>
      </c>
      <c r="H41" s="10" t="s">
        <v>969</v>
      </c>
      <c r="I41" s="10" t="s">
        <v>959</v>
      </c>
      <c r="J41" s="17" t="s">
        <v>645</v>
      </c>
      <c r="K41" s="10" t="s">
        <v>971</v>
      </c>
      <c r="L41" s="18"/>
    </row>
    <row r="42" spans="1:12" ht="15">
      <c r="A42" s="15" t="s">
        <v>1015</v>
      </c>
      <c r="B42" s="16">
        <v>32022056</v>
      </c>
      <c r="C42" s="16">
        <v>710102205</v>
      </c>
      <c r="D42" s="10" t="s">
        <v>652</v>
      </c>
      <c r="E42" s="10" t="s">
        <v>966</v>
      </c>
      <c r="F42" s="10" t="s">
        <v>976</v>
      </c>
      <c r="G42" s="10" t="s">
        <v>968</v>
      </c>
      <c r="H42" s="10" t="s">
        <v>969</v>
      </c>
      <c r="I42" s="10" t="s">
        <v>959</v>
      </c>
      <c r="J42" s="17" t="s">
        <v>645</v>
      </c>
      <c r="K42" s="10" t="s">
        <v>971</v>
      </c>
      <c r="L42" s="18"/>
    </row>
    <row r="43" spans="1:12" ht="15">
      <c r="A43" s="15" t="s">
        <v>1016</v>
      </c>
      <c r="B43" s="16">
        <v>32022057</v>
      </c>
      <c r="C43" s="16">
        <v>710102205</v>
      </c>
      <c r="D43" s="10" t="s">
        <v>655</v>
      </c>
      <c r="E43" s="10" t="s">
        <v>966</v>
      </c>
      <c r="F43" s="10" t="s">
        <v>974</v>
      </c>
      <c r="G43" s="10" t="s">
        <v>968</v>
      </c>
      <c r="H43" s="10" t="s">
        <v>969</v>
      </c>
      <c r="I43" s="10" t="s">
        <v>959</v>
      </c>
      <c r="J43" s="17" t="s">
        <v>645</v>
      </c>
      <c r="K43" s="10" t="s">
        <v>971</v>
      </c>
      <c r="L43" s="18"/>
    </row>
    <row r="44" spans="1:12" ht="15">
      <c r="A44" s="15" t="s">
        <v>1017</v>
      </c>
      <c r="B44" s="16">
        <v>32022058</v>
      </c>
      <c r="C44" s="16">
        <v>710102205</v>
      </c>
      <c r="D44" s="10" t="s">
        <v>658</v>
      </c>
      <c r="E44" s="10" t="s">
        <v>973</v>
      </c>
      <c r="F44" s="10" t="s">
        <v>974</v>
      </c>
      <c r="G44" s="10" t="s">
        <v>968</v>
      </c>
      <c r="H44" s="10" t="s">
        <v>969</v>
      </c>
      <c r="I44" s="10" t="s">
        <v>959</v>
      </c>
      <c r="J44" s="17" t="s">
        <v>645</v>
      </c>
      <c r="K44" s="10" t="s">
        <v>971</v>
      </c>
      <c r="L44" s="18"/>
    </row>
    <row r="45" spans="1:12" ht="15">
      <c r="A45" s="15" t="s">
        <v>1018</v>
      </c>
      <c r="B45" s="16">
        <v>32022059</v>
      </c>
      <c r="C45" s="16">
        <v>710102205</v>
      </c>
      <c r="D45" s="10" t="s">
        <v>661</v>
      </c>
      <c r="E45" s="10" t="s">
        <v>966</v>
      </c>
      <c r="F45" s="10" t="s">
        <v>974</v>
      </c>
      <c r="G45" s="10" t="s">
        <v>968</v>
      </c>
      <c r="H45" s="10" t="s">
        <v>969</v>
      </c>
      <c r="I45" s="10" t="s">
        <v>959</v>
      </c>
      <c r="J45" s="17" t="s">
        <v>645</v>
      </c>
      <c r="K45" s="10" t="s">
        <v>971</v>
      </c>
      <c r="L45" s="18"/>
    </row>
    <row r="46" spans="1:12" ht="15">
      <c r="A46" s="15" t="s">
        <v>1019</v>
      </c>
      <c r="B46" s="16">
        <v>32023011</v>
      </c>
      <c r="C46" s="16">
        <v>710102301</v>
      </c>
      <c r="D46" s="10" t="s">
        <v>638</v>
      </c>
      <c r="E46" s="10" t="s">
        <v>973</v>
      </c>
      <c r="F46" s="10" t="s">
        <v>976</v>
      </c>
      <c r="G46" s="10" t="s">
        <v>968</v>
      </c>
      <c r="H46" s="10" t="s">
        <v>969</v>
      </c>
      <c r="I46" s="10" t="s">
        <v>970</v>
      </c>
      <c r="J46" s="17" t="s">
        <v>648</v>
      </c>
      <c r="K46" s="10" t="s">
        <v>971</v>
      </c>
      <c r="L46" s="18"/>
    </row>
    <row r="47" spans="1:12" ht="15">
      <c r="A47" s="15" t="s">
        <v>1020</v>
      </c>
      <c r="B47" s="16">
        <v>32023012</v>
      </c>
      <c r="C47" s="16">
        <v>710102301</v>
      </c>
      <c r="D47" s="10" t="s">
        <v>643</v>
      </c>
      <c r="E47" s="10" t="s">
        <v>966</v>
      </c>
      <c r="F47" s="10" t="s">
        <v>974</v>
      </c>
      <c r="G47" s="10" t="s">
        <v>968</v>
      </c>
      <c r="H47" s="10" t="s">
        <v>969</v>
      </c>
      <c r="I47" s="10" t="s">
        <v>970</v>
      </c>
      <c r="J47" s="17" t="s">
        <v>648</v>
      </c>
      <c r="K47" s="10" t="s">
        <v>971</v>
      </c>
      <c r="L47" s="18"/>
    </row>
    <row r="48" spans="1:12" ht="15">
      <c r="A48" s="15" t="s">
        <v>1021</v>
      </c>
      <c r="B48" s="16">
        <v>32023013</v>
      </c>
      <c r="C48" s="16">
        <v>710102301</v>
      </c>
      <c r="D48" s="10" t="s">
        <v>644</v>
      </c>
      <c r="E48" s="10" t="s">
        <v>966</v>
      </c>
      <c r="F48" s="10" t="s">
        <v>976</v>
      </c>
      <c r="G48" s="10" t="s">
        <v>968</v>
      </c>
      <c r="H48" s="10" t="s">
        <v>969</v>
      </c>
      <c r="I48" s="10" t="s">
        <v>970</v>
      </c>
      <c r="J48" s="17" t="s">
        <v>648</v>
      </c>
      <c r="K48" s="10" t="s">
        <v>971</v>
      </c>
      <c r="L48" s="18"/>
    </row>
    <row r="49" spans="1:12" ht="15">
      <c r="A49" s="15" t="s">
        <v>1022</v>
      </c>
      <c r="B49" s="16">
        <v>32023014</v>
      </c>
      <c r="C49" s="16">
        <v>710102301</v>
      </c>
      <c r="D49" s="10" t="s">
        <v>647</v>
      </c>
      <c r="E49" s="10" t="s">
        <v>966</v>
      </c>
      <c r="F49" s="10" t="s">
        <v>976</v>
      </c>
      <c r="G49" s="10" t="s">
        <v>968</v>
      </c>
      <c r="H49" s="10" t="s">
        <v>969</v>
      </c>
      <c r="I49" s="10" t="s">
        <v>970</v>
      </c>
      <c r="J49" s="17" t="s">
        <v>648</v>
      </c>
      <c r="K49" s="10" t="s">
        <v>971</v>
      </c>
      <c r="L49" s="18"/>
    </row>
    <row r="50" spans="1:12" ht="15">
      <c r="A50" s="15" t="s">
        <v>1023</v>
      </c>
      <c r="B50" s="16">
        <v>32023015</v>
      </c>
      <c r="C50" s="16">
        <v>710102301</v>
      </c>
      <c r="D50" s="10" t="s">
        <v>650</v>
      </c>
      <c r="E50" s="10" t="s">
        <v>973</v>
      </c>
      <c r="F50" s="10" t="s">
        <v>976</v>
      </c>
      <c r="G50" s="10" t="s">
        <v>968</v>
      </c>
      <c r="H50" s="10" t="s">
        <v>969</v>
      </c>
      <c r="I50" s="10" t="s">
        <v>970</v>
      </c>
      <c r="J50" s="17" t="s">
        <v>648</v>
      </c>
      <c r="K50" s="10" t="s">
        <v>971</v>
      </c>
      <c r="L50" s="18"/>
    </row>
    <row r="51" spans="1:12" ht="15">
      <c r="A51" s="15" t="s">
        <v>1024</v>
      </c>
      <c r="B51" s="16">
        <v>32023016</v>
      </c>
      <c r="C51" s="16">
        <v>710102301</v>
      </c>
      <c r="D51" s="10" t="s">
        <v>652</v>
      </c>
      <c r="E51" s="10" t="s">
        <v>966</v>
      </c>
      <c r="F51" s="10" t="s">
        <v>976</v>
      </c>
      <c r="G51" s="10" t="s">
        <v>968</v>
      </c>
      <c r="H51" s="10" t="s">
        <v>969</v>
      </c>
      <c r="I51" s="10" t="s">
        <v>959</v>
      </c>
      <c r="J51" s="17" t="s">
        <v>648</v>
      </c>
      <c r="K51" s="10" t="s">
        <v>971</v>
      </c>
      <c r="L51" s="18"/>
    </row>
    <row r="52" spans="1:12" ht="15">
      <c r="A52" s="15" t="s">
        <v>1025</v>
      </c>
      <c r="B52" s="16">
        <v>32023017</v>
      </c>
      <c r="C52" s="16">
        <v>710102301</v>
      </c>
      <c r="D52" s="10" t="s">
        <v>655</v>
      </c>
      <c r="E52" s="10" t="s">
        <v>973</v>
      </c>
      <c r="F52" s="10" t="s">
        <v>976</v>
      </c>
      <c r="G52" s="10" t="s">
        <v>968</v>
      </c>
      <c r="H52" s="10" t="s">
        <v>969</v>
      </c>
      <c r="I52" s="10" t="s">
        <v>970</v>
      </c>
      <c r="J52" s="17" t="s">
        <v>648</v>
      </c>
      <c r="K52" s="10" t="s">
        <v>971</v>
      </c>
      <c r="L52" s="18"/>
    </row>
    <row r="53" spans="1:12" ht="15">
      <c r="A53" s="15" t="s">
        <v>1026</v>
      </c>
      <c r="B53" s="16">
        <v>32023018</v>
      </c>
      <c r="C53" s="16">
        <v>710102301</v>
      </c>
      <c r="D53" s="10" t="s">
        <v>658</v>
      </c>
      <c r="E53" s="10" t="s">
        <v>966</v>
      </c>
      <c r="F53" s="10" t="s">
        <v>976</v>
      </c>
      <c r="G53" s="10" t="s">
        <v>968</v>
      </c>
      <c r="H53" s="10" t="s">
        <v>969</v>
      </c>
      <c r="I53" s="10" t="s">
        <v>959</v>
      </c>
      <c r="J53" s="17" t="s">
        <v>648</v>
      </c>
      <c r="K53" s="10" t="s">
        <v>971</v>
      </c>
      <c r="L53" s="18"/>
    </row>
    <row r="54" spans="1:12" ht="15">
      <c r="A54" s="15" t="s">
        <v>1027</v>
      </c>
      <c r="B54" s="16">
        <v>32023019</v>
      </c>
      <c r="C54" s="16">
        <v>710102301</v>
      </c>
      <c r="D54" s="10" t="s">
        <v>661</v>
      </c>
      <c r="E54" s="10" t="s">
        <v>973</v>
      </c>
      <c r="F54" s="10" t="s">
        <v>976</v>
      </c>
      <c r="G54" s="10" t="s">
        <v>968</v>
      </c>
      <c r="H54" s="10" t="s">
        <v>969</v>
      </c>
      <c r="I54" s="10" t="s">
        <v>970</v>
      </c>
      <c r="J54" s="17" t="s">
        <v>648</v>
      </c>
      <c r="K54" s="10" t="s">
        <v>971</v>
      </c>
      <c r="L54" s="18"/>
    </row>
    <row r="55" spans="1:12" ht="15">
      <c r="A55" s="15" t="s">
        <v>1028</v>
      </c>
      <c r="B55" s="16">
        <v>32023021</v>
      </c>
      <c r="C55" s="16">
        <v>710102302</v>
      </c>
      <c r="D55" s="10" t="s">
        <v>638</v>
      </c>
      <c r="E55" s="10" t="s">
        <v>973</v>
      </c>
      <c r="F55" s="10" t="s">
        <v>974</v>
      </c>
      <c r="G55" s="10" t="s">
        <v>968</v>
      </c>
      <c r="H55" s="10" t="s">
        <v>969</v>
      </c>
      <c r="I55" s="10" t="s">
        <v>970</v>
      </c>
      <c r="J55" s="17" t="s">
        <v>651</v>
      </c>
      <c r="K55" s="10" t="s">
        <v>971</v>
      </c>
      <c r="L55" s="18"/>
    </row>
    <row r="56" spans="1:12" ht="15">
      <c r="A56" s="15" t="s">
        <v>1029</v>
      </c>
      <c r="B56" s="16">
        <v>32023022</v>
      </c>
      <c r="C56" s="16">
        <v>710102302</v>
      </c>
      <c r="D56" s="10" t="s">
        <v>643</v>
      </c>
      <c r="E56" s="10" t="s">
        <v>966</v>
      </c>
      <c r="F56" s="10" t="s">
        <v>976</v>
      </c>
      <c r="G56" s="10" t="s">
        <v>968</v>
      </c>
      <c r="H56" s="10" t="s">
        <v>969</v>
      </c>
      <c r="I56" s="10" t="s">
        <v>959</v>
      </c>
      <c r="J56" s="17" t="s">
        <v>651</v>
      </c>
      <c r="K56" s="10" t="s">
        <v>971</v>
      </c>
      <c r="L56" s="18"/>
    </row>
    <row r="57" spans="1:12" ht="15">
      <c r="A57" s="15" t="s">
        <v>1030</v>
      </c>
      <c r="B57" s="16">
        <v>32023023</v>
      </c>
      <c r="C57" s="16">
        <v>710102302</v>
      </c>
      <c r="D57" s="10" t="s">
        <v>644</v>
      </c>
      <c r="E57" s="10" t="s">
        <v>966</v>
      </c>
      <c r="F57" s="10" t="s">
        <v>976</v>
      </c>
      <c r="G57" s="10" t="s">
        <v>968</v>
      </c>
      <c r="H57" s="10" t="s">
        <v>969</v>
      </c>
      <c r="I57" s="10" t="s">
        <v>959</v>
      </c>
      <c r="J57" s="17" t="s">
        <v>651</v>
      </c>
      <c r="K57" s="10" t="s">
        <v>971</v>
      </c>
      <c r="L57" s="18"/>
    </row>
    <row r="58" spans="1:12" ht="15">
      <c r="A58" s="15" t="s">
        <v>1031</v>
      </c>
      <c r="B58" s="16">
        <v>32023024</v>
      </c>
      <c r="C58" s="16">
        <v>710102302</v>
      </c>
      <c r="D58" s="10" t="s">
        <v>647</v>
      </c>
      <c r="E58" s="10" t="s">
        <v>966</v>
      </c>
      <c r="F58" s="10" t="s">
        <v>967</v>
      </c>
      <c r="G58" s="10" t="s">
        <v>968</v>
      </c>
      <c r="H58" s="10" t="s">
        <v>969</v>
      </c>
      <c r="I58" s="10" t="s">
        <v>959</v>
      </c>
      <c r="J58" s="17" t="s">
        <v>651</v>
      </c>
      <c r="K58" s="10" t="s">
        <v>971</v>
      </c>
      <c r="L58" s="18"/>
    </row>
    <row r="59" spans="1:12" ht="15">
      <c r="A59" s="15" t="s">
        <v>1032</v>
      </c>
      <c r="B59" s="16">
        <v>32023025</v>
      </c>
      <c r="C59" s="16">
        <v>710102302</v>
      </c>
      <c r="D59" s="10" t="s">
        <v>650</v>
      </c>
      <c r="E59" s="10" t="s">
        <v>973</v>
      </c>
      <c r="F59" s="10" t="s">
        <v>976</v>
      </c>
      <c r="G59" s="10" t="s">
        <v>968</v>
      </c>
      <c r="H59" s="10" t="s">
        <v>969</v>
      </c>
      <c r="I59" s="10" t="s">
        <v>970</v>
      </c>
      <c r="J59" s="17" t="s">
        <v>651</v>
      </c>
      <c r="K59" s="10" t="s">
        <v>971</v>
      </c>
      <c r="L59" s="18"/>
    </row>
    <row r="60" spans="1:12" ht="15">
      <c r="A60" s="15" t="s">
        <v>1033</v>
      </c>
      <c r="B60" s="16">
        <v>32023026</v>
      </c>
      <c r="C60" s="16">
        <v>710102302</v>
      </c>
      <c r="D60" s="10" t="s">
        <v>652</v>
      </c>
      <c r="E60" s="10" t="s">
        <v>966</v>
      </c>
      <c r="F60" s="10" t="s">
        <v>976</v>
      </c>
      <c r="G60" s="10" t="s">
        <v>968</v>
      </c>
      <c r="H60" s="10" t="s">
        <v>969</v>
      </c>
      <c r="I60" s="10" t="s">
        <v>959</v>
      </c>
      <c r="J60" s="17" t="s">
        <v>651</v>
      </c>
      <c r="K60" s="10" t="s">
        <v>971</v>
      </c>
      <c r="L60" s="18"/>
    </row>
    <row r="61" spans="1:12" ht="15">
      <c r="A61" s="15" t="s">
        <v>1034</v>
      </c>
      <c r="B61" s="16">
        <v>32023028</v>
      </c>
      <c r="C61" s="16">
        <v>710102302</v>
      </c>
      <c r="D61" s="10" t="s">
        <v>658</v>
      </c>
      <c r="E61" s="10" t="s">
        <v>973</v>
      </c>
      <c r="F61" s="10" t="s">
        <v>976</v>
      </c>
      <c r="G61" s="10" t="s">
        <v>968</v>
      </c>
      <c r="H61" s="10" t="s">
        <v>969</v>
      </c>
      <c r="I61" s="10" t="s">
        <v>970</v>
      </c>
      <c r="J61" s="17" t="s">
        <v>651</v>
      </c>
      <c r="K61" s="10" t="s">
        <v>971</v>
      </c>
      <c r="L61" s="18"/>
    </row>
    <row r="62" spans="1:12" ht="15">
      <c r="A62" s="15" t="s">
        <v>1035</v>
      </c>
      <c r="B62" s="16">
        <v>32023029</v>
      </c>
      <c r="C62" s="16">
        <v>710102302</v>
      </c>
      <c r="D62" s="10" t="s">
        <v>661</v>
      </c>
      <c r="E62" s="10" t="s">
        <v>966</v>
      </c>
      <c r="F62" s="10" t="s">
        <v>976</v>
      </c>
      <c r="G62" s="10" t="s">
        <v>968</v>
      </c>
      <c r="H62" s="10" t="s">
        <v>969</v>
      </c>
      <c r="I62" s="10" t="s">
        <v>970</v>
      </c>
      <c r="J62" s="17" t="s">
        <v>651</v>
      </c>
      <c r="K62" s="10" t="s">
        <v>971</v>
      </c>
      <c r="L62" s="18"/>
    </row>
    <row r="63" spans="1:12" ht="15">
      <c r="A63" s="15" t="s">
        <v>1036</v>
      </c>
      <c r="B63" s="16">
        <v>32023031</v>
      </c>
      <c r="C63" s="16">
        <v>710102303</v>
      </c>
      <c r="D63" s="10" t="s">
        <v>638</v>
      </c>
      <c r="E63" s="10" t="s">
        <v>966</v>
      </c>
      <c r="F63" s="10" t="s">
        <v>995</v>
      </c>
      <c r="G63" s="10" t="s">
        <v>968</v>
      </c>
      <c r="H63" s="10" t="s">
        <v>969</v>
      </c>
      <c r="I63" s="10" t="s">
        <v>959</v>
      </c>
      <c r="J63" s="17" t="s">
        <v>651</v>
      </c>
      <c r="K63" s="10" t="s">
        <v>971</v>
      </c>
      <c r="L63" s="18"/>
    </row>
    <row r="64" spans="1:12" ht="15">
      <c r="A64" s="15" t="s">
        <v>1037</v>
      </c>
      <c r="B64" s="16">
        <v>32023038</v>
      </c>
      <c r="C64" s="16">
        <v>710102303</v>
      </c>
      <c r="D64" s="10" t="s">
        <v>658</v>
      </c>
      <c r="E64" s="10" t="s">
        <v>973</v>
      </c>
      <c r="F64" s="10" t="s">
        <v>976</v>
      </c>
      <c r="G64" s="10" t="s">
        <v>968</v>
      </c>
      <c r="H64" s="10" t="s">
        <v>969</v>
      </c>
      <c r="I64" s="10" t="s">
        <v>970</v>
      </c>
      <c r="J64" s="17" t="s">
        <v>651</v>
      </c>
      <c r="K64" s="10" t="s">
        <v>971</v>
      </c>
      <c r="L64" s="18"/>
    </row>
    <row r="65" spans="1:12" ht="15">
      <c r="A65" s="15" t="s">
        <v>1038</v>
      </c>
      <c r="B65" s="16">
        <v>32023041</v>
      </c>
      <c r="C65" s="16">
        <v>710102304</v>
      </c>
      <c r="D65" s="10" t="s">
        <v>638</v>
      </c>
      <c r="E65" s="10" t="s">
        <v>973</v>
      </c>
      <c r="F65" s="10" t="s">
        <v>995</v>
      </c>
      <c r="G65" s="10" t="s">
        <v>968</v>
      </c>
      <c r="H65" s="10" t="s">
        <v>969</v>
      </c>
      <c r="I65" s="10" t="s">
        <v>970</v>
      </c>
      <c r="J65" s="17" t="s">
        <v>651</v>
      </c>
      <c r="K65" s="10" t="s">
        <v>971</v>
      </c>
      <c r="L65" s="18"/>
    </row>
    <row r="66" spans="1:12" ht="15">
      <c r="A66" s="15" t="s">
        <v>1039</v>
      </c>
      <c r="B66" s="16">
        <v>32023042</v>
      </c>
      <c r="C66" s="16">
        <v>710102304</v>
      </c>
      <c r="D66" s="10" t="s">
        <v>643</v>
      </c>
      <c r="E66" s="10" t="s">
        <v>966</v>
      </c>
      <c r="F66" s="10" t="s">
        <v>974</v>
      </c>
      <c r="G66" s="10" t="s">
        <v>968</v>
      </c>
      <c r="H66" s="10" t="s">
        <v>969</v>
      </c>
      <c r="I66" s="10" t="s">
        <v>970</v>
      </c>
      <c r="J66" s="17" t="s">
        <v>651</v>
      </c>
      <c r="K66" s="10" t="s">
        <v>971</v>
      </c>
      <c r="L66" s="18"/>
    </row>
    <row r="67" spans="1:12" ht="15">
      <c r="A67" s="15" t="s">
        <v>1040</v>
      </c>
      <c r="B67" s="16">
        <v>32023043</v>
      </c>
      <c r="C67" s="16">
        <v>710102304</v>
      </c>
      <c r="D67" s="10" t="s">
        <v>644</v>
      </c>
      <c r="E67" s="10" t="s">
        <v>973</v>
      </c>
      <c r="F67" s="10" t="s">
        <v>974</v>
      </c>
      <c r="G67" s="10" t="s">
        <v>968</v>
      </c>
      <c r="H67" s="10" t="s">
        <v>969</v>
      </c>
      <c r="I67" s="10" t="s">
        <v>970</v>
      </c>
      <c r="J67" s="17" t="s">
        <v>651</v>
      </c>
      <c r="K67" s="10" t="s">
        <v>971</v>
      </c>
      <c r="L67" s="18"/>
    </row>
    <row r="68" spans="1:12" ht="15">
      <c r="A68" s="15" t="s">
        <v>1041</v>
      </c>
      <c r="B68" s="16">
        <v>32023045</v>
      </c>
      <c r="C68" s="16">
        <v>710102304</v>
      </c>
      <c r="D68" s="10" t="s">
        <v>650</v>
      </c>
      <c r="E68" s="10" t="s">
        <v>966</v>
      </c>
      <c r="F68" s="10" t="s">
        <v>974</v>
      </c>
      <c r="G68" s="10" t="s">
        <v>968</v>
      </c>
      <c r="H68" s="10" t="s">
        <v>969</v>
      </c>
      <c r="I68" s="10" t="s">
        <v>970</v>
      </c>
      <c r="J68" s="17" t="s">
        <v>651</v>
      </c>
      <c r="K68" s="10" t="s">
        <v>971</v>
      </c>
      <c r="L68" s="18"/>
    </row>
    <row r="69" spans="1:12" ht="15">
      <c r="A69" s="15" t="s">
        <v>1042</v>
      </c>
      <c r="B69" s="16">
        <v>32023052</v>
      </c>
      <c r="C69" s="16">
        <v>710102305</v>
      </c>
      <c r="D69" s="10" t="s">
        <v>643</v>
      </c>
      <c r="E69" s="10" t="s">
        <v>966</v>
      </c>
      <c r="F69" s="10" t="s">
        <v>976</v>
      </c>
      <c r="G69" s="10" t="s">
        <v>968</v>
      </c>
      <c r="H69" s="10" t="s">
        <v>969</v>
      </c>
      <c r="I69" s="10" t="s">
        <v>959</v>
      </c>
      <c r="J69" s="17" t="s">
        <v>651</v>
      </c>
      <c r="K69" s="10" t="s">
        <v>971</v>
      </c>
      <c r="L69" s="18"/>
    </row>
    <row r="70" spans="1:12" ht="15">
      <c r="A70" s="15" t="s">
        <v>1043</v>
      </c>
      <c r="B70" s="16">
        <v>32023053</v>
      </c>
      <c r="C70" s="16">
        <v>710102305</v>
      </c>
      <c r="D70" s="10" t="s">
        <v>644</v>
      </c>
      <c r="E70" s="10" t="s">
        <v>966</v>
      </c>
      <c r="F70" s="10" t="s">
        <v>967</v>
      </c>
      <c r="G70" s="10" t="s">
        <v>968</v>
      </c>
      <c r="H70" s="10" t="s">
        <v>969</v>
      </c>
      <c r="I70" s="10" t="s">
        <v>959</v>
      </c>
      <c r="J70" s="17" t="s">
        <v>651</v>
      </c>
      <c r="K70" s="10" t="s">
        <v>971</v>
      </c>
      <c r="L70" s="18"/>
    </row>
    <row r="71" spans="1:12" ht="15">
      <c r="A71" s="15" t="s">
        <v>1044</v>
      </c>
      <c r="B71" s="16">
        <v>32023055</v>
      </c>
      <c r="C71" s="16">
        <v>710102305</v>
      </c>
      <c r="D71" s="10" t="s">
        <v>650</v>
      </c>
      <c r="E71" s="10" t="s">
        <v>966</v>
      </c>
      <c r="F71" s="10" t="s">
        <v>976</v>
      </c>
      <c r="G71" s="10" t="s">
        <v>968</v>
      </c>
      <c r="H71" s="10" t="s">
        <v>969</v>
      </c>
      <c r="I71" s="10" t="s">
        <v>959</v>
      </c>
      <c r="J71" s="17" t="s">
        <v>651</v>
      </c>
      <c r="K71" s="10" t="s">
        <v>971</v>
      </c>
      <c r="L71" s="18"/>
    </row>
    <row r="72" spans="1:12" ht="15">
      <c r="A72" s="15" t="s">
        <v>1045</v>
      </c>
      <c r="B72" s="16">
        <v>32023056</v>
      </c>
      <c r="C72" s="16">
        <v>710102305</v>
      </c>
      <c r="D72" s="10" t="s">
        <v>652</v>
      </c>
      <c r="E72" s="10" t="s">
        <v>966</v>
      </c>
      <c r="F72" s="10" t="s">
        <v>967</v>
      </c>
      <c r="G72" s="10" t="s">
        <v>968</v>
      </c>
      <c r="H72" s="10" t="s">
        <v>969</v>
      </c>
      <c r="I72" s="10" t="s">
        <v>959</v>
      </c>
      <c r="J72" s="17" t="s">
        <v>651</v>
      </c>
      <c r="K72" s="10" t="s">
        <v>971</v>
      </c>
      <c r="L72" s="18"/>
    </row>
    <row r="73" spans="1:12" ht="15">
      <c r="A73" s="15" t="s">
        <v>1046</v>
      </c>
      <c r="B73" s="16">
        <v>32023058</v>
      </c>
      <c r="C73" s="16">
        <v>710102305</v>
      </c>
      <c r="D73" s="10" t="s">
        <v>658</v>
      </c>
      <c r="E73" s="10" t="s">
        <v>973</v>
      </c>
      <c r="F73" s="10" t="s">
        <v>967</v>
      </c>
      <c r="G73" s="10" t="s">
        <v>968</v>
      </c>
      <c r="H73" s="10" t="s">
        <v>969</v>
      </c>
      <c r="I73" s="10" t="s">
        <v>970</v>
      </c>
      <c r="J73" s="17" t="s">
        <v>651</v>
      </c>
      <c r="K73" s="10" t="s">
        <v>971</v>
      </c>
      <c r="L73" s="18"/>
    </row>
    <row r="74" spans="1:12" ht="15">
      <c r="A74" s="15" t="s">
        <v>1047</v>
      </c>
      <c r="B74" s="16">
        <v>32023059</v>
      </c>
      <c r="C74" s="16">
        <v>710102305</v>
      </c>
      <c r="D74" s="10" t="s">
        <v>661</v>
      </c>
      <c r="E74" s="10" t="s">
        <v>966</v>
      </c>
      <c r="F74" s="10" t="s">
        <v>967</v>
      </c>
      <c r="G74" s="10" t="s">
        <v>968</v>
      </c>
      <c r="H74" s="10" t="s">
        <v>969</v>
      </c>
      <c r="I74" s="10" t="s">
        <v>959</v>
      </c>
      <c r="J74" s="17" t="s">
        <v>651</v>
      </c>
      <c r="K74" s="10" t="s">
        <v>971</v>
      </c>
      <c r="L74" s="18"/>
    </row>
    <row r="75" spans="1:12" ht="15">
      <c r="A75" s="15" t="s">
        <v>1048</v>
      </c>
      <c r="B75" s="16">
        <v>32024012</v>
      </c>
      <c r="C75" s="16">
        <v>710102401</v>
      </c>
      <c r="D75" s="10" t="s">
        <v>643</v>
      </c>
      <c r="E75" s="10" t="s">
        <v>973</v>
      </c>
      <c r="F75" s="10" t="s">
        <v>976</v>
      </c>
      <c r="G75" s="10" t="s">
        <v>968</v>
      </c>
      <c r="H75" s="10" t="s">
        <v>969</v>
      </c>
      <c r="I75" s="10" t="s">
        <v>970</v>
      </c>
      <c r="J75" s="17" t="s">
        <v>642</v>
      </c>
      <c r="K75" s="10" t="s">
        <v>971</v>
      </c>
      <c r="L75" s="18"/>
    </row>
    <row r="76" spans="1:12" ht="15">
      <c r="A76" s="15" t="s">
        <v>1049</v>
      </c>
      <c r="B76" s="16">
        <v>32024013</v>
      </c>
      <c r="C76" s="16">
        <v>710102401</v>
      </c>
      <c r="D76" s="10" t="s">
        <v>644</v>
      </c>
      <c r="E76" s="10" t="s">
        <v>966</v>
      </c>
      <c r="F76" s="10" t="s">
        <v>967</v>
      </c>
      <c r="G76" s="10" t="s">
        <v>968</v>
      </c>
      <c r="H76" s="10" t="s">
        <v>969</v>
      </c>
      <c r="I76" s="10" t="s">
        <v>970</v>
      </c>
      <c r="J76" s="17" t="s">
        <v>642</v>
      </c>
      <c r="K76" s="10" t="s">
        <v>971</v>
      </c>
      <c r="L76" s="18"/>
    </row>
    <row r="77" spans="1:12" ht="15">
      <c r="A77" s="15" t="s">
        <v>1050</v>
      </c>
      <c r="B77" s="16">
        <v>32024014</v>
      </c>
      <c r="C77" s="16">
        <v>710102401</v>
      </c>
      <c r="D77" s="10" t="s">
        <v>647</v>
      </c>
      <c r="E77" s="10" t="s">
        <v>966</v>
      </c>
      <c r="F77" s="10" t="s">
        <v>967</v>
      </c>
      <c r="G77" s="10" t="s">
        <v>968</v>
      </c>
      <c r="H77" s="10" t="s">
        <v>969</v>
      </c>
      <c r="I77" s="10" t="s">
        <v>970</v>
      </c>
      <c r="J77" s="17" t="s">
        <v>642</v>
      </c>
      <c r="K77" s="10" t="s">
        <v>971</v>
      </c>
      <c r="L77" s="18"/>
    </row>
    <row r="78" spans="1:12" ht="15">
      <c r="A78" s="15" t="s">
        <v>1051</v>
      </c>
      <c r="B78" s="16">
        <v>32024016</v>
      </c>
      <c r="C78" s="16">
        <v>710102401</v>
      </c>
      <c r="D78" s="10" t="s">
        <v>652</v>
      </c>
      <c r="E78" s="10" t="s">
        <v>966</v>
      </c>
      <c r="F78" s="10" t="s">
        <v>976</v>
      </c>
      <c r="G78" s="10" t="s">
        <v>968</v>
      </c>
      <c r="H78" s="10" t="s">
        <v>969</v>
      </c>
      <c r="I78" s="10" t="s">
        <v>970</v>
      </c>
      <c r="J78" s="17" t="s">
        <v>642</v>
      </c>
      <c r="K78" s="10" t="s">
        <v>971</v>
      </c>
      <c r="L78" s="18"/>
    </row>
    <row r="79" spans="1:12" ht="15">
      <c r="A79" s="15" t="s">
        <v>1052</v>
      </c>
      <c r="B79" s="16">
        <v>32024017</v>
      </c>
      <c r="C79" s="16">
        <v>710102401</v>
      </c>
      <c r="D79" s="10" t="s">
        <v>655</v>
      </c>
      <c r="E79" s="10" t="s">
        <v>966</v>
      </c>
      <c r="F79" s="10" t="s">
        <v>974</v>
      </c>
      <c r="G79" s="10" t="s">
        <v>968</v>
      </c>
      <c r="H79" s="10" t="s">
        <v>969</v>
      </c>
      <c r="I79" s="10" t="s">
        <v>970</v>
      </c>
      <c r="J79" s="17" t="s">
        <v>642</v>
      </c>
      <c r="K79" s="10" t="s">
        <v>971</v>
      </c>
      <c r="L79" s="18"/>
    </row>
    <row r="80" spans="1:12" ht="15">
      <c r="A80" s="15" t="s">
        <v>1053</v>
      </c>
      <c r="B80" s="16">
        <v>32024021</v>
      </c>
      <c r="C80" s="16">
        <v>710102402</v>
      </c>
      <c r="D80" s="10" t="s">
        <v>638</v>
      </c>
      <c r="E80" s="10" t="s">
        <v>966</v>
      </c>
      <c r="F80" s="10" t="s">
        <v>995</v>
      </c>
      <c r="G80" s="10" t="s">
        <v>968</v>
      </c>
      <c r="H80" s="10" t="s">
        <v>969</v>
      </c>
      <c r="I80" s="10" t="s">
        <v>970</v>
      </c>
      <c r="J80" s="17" t="s">
        <v>642</v>
      </c>
      <c r="K80" s="10" t="s">
        <v>971</v>
      </c>
      <c r="L80" s="18"/>
    </row>
    <row r="81" spans="1:12" ht="15">
      <c r="A81" s="15" t="s">
        <v>1054</v>
      </c>
      <c r="B81" s="16">
        <v>32024022</v>
      </c>
      <c r="C81" s="16">
        <v>710102402</v>
      </c>
      <c r="D81" s="10" t="s">
        <v>643</v>
      </c>
      <c r="E81" s="10" t="s">
        <v>966</v>
      </c>
      <c r="F81" s="10" t="s">
        <v>967</v>
      </c>
      <c r="G81" s="10" t="s">
        <v>968</v>
      </c>
      <c r="H81" s="10" t="s">
        <v>969</v>
      </c>
      <c r="I81" s="10" t="s">
        <v>970</v>
      </c>
      <c r="J81" s="17" t="s">
        <v>642</v>
      </c>
      <c r="K81" s="10" t="s">
        <v>971</v>
      </c>
      <c r="L81" s="18"/>
    </row>
    <row r="82" spans="1:12" ht="15">
      <c r="A82" s="15" t="s">
        <v>1055</v>
      </c>
      <c r="B82" s="16">
        <v>32025026</v>
      </c>
      <c r="C82" s="16">
        <v>710102502</v>
      </c>
      <c r="D82" s="10" t="s">
        <v>652</v>
      </c>
      <c r="E82" s="10" t="s">
        <v>973</v>
      </c>
      <c r="F82" s="10" t="s">
        <v>995</v>
      </c>
      <c r="G82" s="10" t="s">
        <v>968</v>
      </c>
      <c r="H82" s="10" t="s">
        <v>969</v>
      </c>
      <c r="I82" s="10" t="s">
        <v>970</v>
      </c>
      <c r="J82" s="17" t="s">
        <v>645</v>
      </c>
      <c r="K82" s="10" t="s">
        <v>971</v>
      </c>
      <c r="L82" s="18"/>
    </row>
    <row r="83" spans="1:12" ht="15">
      <c r="A83" s="15" t="s">
        <v>1056</v>
      </c>
      <c r="B83" s="16">
        <v>32025027</v>
      </c>
      <c r="C83" s="16">
        <v>710102502</v>
      </c>
      <c r="D83" s="10" t="s">
        <v>655</v>
      </c>
      <c r="E83" s="10" t="s">
        <v>973</v>
      </c>
      <c r="F83" s="10" t="s">
        <v>974</v>
      </c>
      <c r="G83" s="10" t="s">
        <v>968</v>
      </c>
      <c r="H83" s="10" t="s">
        <v>969</v>
      </c>
      <c r="I83" s="10" t="s">
        <v>970</v>
      </c>
      <c r="J83" s="17" t="s">
        <v>645</v>
      </c>
      <c r="K83" s="10" t="s">
        <v>971</v>
      </c>
      <c r="L83" s="18"/>
    </row>
    <row r="84" spans="1:12" ht="15">
      <c r="A84" s="15" t="s">
        <v>1057</v>
      </c>
      <c r="B84" s="16">
        <v>32025028</v>
      </c>
      <c r="C84" s="16">
        <v>710102502</v>
      </c>
      <c r="D84" s="10" t="s">
        <v>658</v>
      </c>
      <c r="E84" s="10" t="s">
        <v>973</v>
      </c>
      <c r="F84" s="10" t="s">
        <v>976</v>
      </c>
      <c r="G84" s="10" t="s">
        <v>968</v>
      </c>
      <c r="H84" s="10" t="s">
        <v>969</v>
      </c>
      <c r="I84" s="10" t="s">
        <v>970</v>
      </c>
      <c r="J84" s="17" t="s">
        <v>645</v>
      </c>
      <c r="K84" s="10" t="s">
        <v>971</v>
      </c>
      <c r="L84" s="18"/>
    </row>
    <row r="85" spans="1:12" ht="15">
      <c r="A85" s="15" t="s">
        <v>1058</v>
      </c>
      <c r="B85" s="16">
        <v>32025031</v>
      </c>
      <c r="C85" s="16">
        <v>710102503</v>
      </c>
      <c r="D85" s="10" t="s">
        <v>638</v>
      </c>
      <c r="E85" s="10" t="s">
        <v>966</v>
      </c>
      <c r="F85" s="10" t="s">
        <v>974</v>
      </c>
      <c r="G85" s="10" t="s">
        <v>968</v>
      </c>
      <c r="H85" s="10" t="s">
        <v>969</v>
      </c>
      <c r="I85" s="10" t="s">
        <v>970</v>
      </c>
      <c r="J85" s="17" t="s">
        <v>642</v>
      </c>
      <c r="K85" s="10" t="s">
        <v>971</v>
      </c>
      <c r="L85" s="18"/>
    </row>
    <row r="86" spans="1:12" ht="15">
      <c r="A86" s="15" t="s">
        <v>1059</v>
      </c>
      <c r="B86" s="16">
        <v>32025032</v>
      </c>
      <c r="C86" s="16">
        <v>710102503</v>
      </c>
      <c r="D86" s="10" t="s">
        <v>643</v>
      </c>
      <c r="E86" s="10" t="s">
        <v>966</v>
      </c>
      <c r="F86" s="10" t="s">
        <v>974</v>
      </c>
      <c r="G86" s="10" t="s">
        <v>968</v>
      </c>
      <c r="H86" s="10" t="s">
        <v>969</v>
      </c>
      <c r="I86" s="10" t="s">
        <v>970</v>
      </c>
      <c r="J86" s="17" t="s">
        <v>642</v>
      </c>
      <c r="K86" s="10" t="s">
        <v>971</v>
      </c>
      <c r="L86" s="18"/>
    </row>
    <row r="87" spans="1:12" ht="15">
      <c r="A87" s="15" t="s">
        <v>1060</v>
      </c>
      <c r="B87" s="16">
        <v>32025034</v>
      </c>
      <c r="C87" s="16">
        <v>710102503</v>
      </c>
      <c r="D87" s="10" t="s">
        <v>647</v>
      </c>
      <c r="E87" s="10" t="s">
        <v>973</v>
      </c>
      <c r="F87" s="10" t="s">
        <v>974</v>
      </c>
      <c r="G87" s="10" t="s">
        <v>968</v>
      </c>
      <c r="H87" s="10" t="s">
        <v>969</v>
      </c>
      <c r="I87" s="10" t="s">
        <v>970</v>
      </c>
      <c r="J87" s="17" t="s">
        <v>642</v>
      </c>
      <c r="K87" s="10" t="s">
        <v>971</v>
      </c>
      <c r="L87" s="18"/>
    </row>
    <row r="88" spans="1:12" ht="15">
      <c r="A88" s="15" t="s">
        <v>1061</v>
      </c>
      <c r="B88" s="16">
        <v>32025035</v>
      </c>
      <c r="C88" s="16">
        <v>710102503</v>
      </c>
      <c r="D88" s="10" t="s">
        <v>650</v>
      </c>
      <c r="E88" s="10" t="s">
        <v>966</v>
      </c>
      <c r="F88" s="10" t="s">
        <v>974</v>
      </c>
      <c r="G88" s="10" t="s">
        <v>968</v>
      </c>
      <c r="H88" s="10" t="s">
        <v>969</v>
      </c>
      <c r="I88" s="10" t="s">
        <v>970</v>
      </c>
      <c r="J88" s="17" t="s">
        <v>642</v>
      </c>
      <c r="K88" s="10" t="s">
        <v>971</v>
      </c>
      <c r="L88" s="18"/>
    </row>
    <row r="89" spans="1:12" ht="15">
      <c r="A89" s="15" t="s">
        <v>1062</v>
      </c>
      <c r="B89" s="16">
        <v>32025036</v>
      </c>
      <c r="C89" s="16">
        <v>710102503</v>
      </c>
      <c r="D89" s="10" t="s">
        <v>652</v>
      </c>
      <c r="E89" s="10" t="s">
        <v>973</v>
      </c>
      <c r="F89" s="10" t="s">
        <v>974</v>
      </c>
      <c r="G89" s="10" t="s">
        <v>968</v>
      </c>
      <c r="H89" s="10" t="s">
        <v>969</v>
      </c>
      <c r="I89" s="10" t="s">
        <v>970</v>
      </c>
      <c r="J89" s="17" t="s">
        <v>642</v>
      </c>
      <c r="K89" s="10" t="s">
        <v>971</v>
      </c>
      <c r="L89" s="18"/>
    </row>
    <row r="90" spans="1:12" ht="15">
      <c r="A90" s="15" t="s">
        <v>1063</v>
      </c>
      <c r="B90" s="16">
        <v>32025037</v>
      </c>
      <c r="C90" s="16">
        <v>710102503</v>
      </c>
      <c r="D90" s="10" t="s">
        <v>655</v>
      </c>
      <c r="E90" s="10" t="s">
        <v>966</v>
      </c>
      <c r="F90" s="10" t="s">
        <v>974</v>
      </c>
      <c r="G90" s="10" t="s">
        <v>968</v>
      </c>
      <c r="H90" s="10" t="s">
        <v>969</v>
      </c>
      <c r="I90" s="10" t="s">
        <v>970</v>
      </c>
      <c r="J90" s="17" t="s">
        <v>642</v>
      </c>
      <c r="K90" s="10" t="s">
        <v>971</v>
      </c>
      <c r="L90" s="18"/>
    </row>
    <row r="91" spans="1:12" ht="15">
      <c r="A91" s="15" t="s">
        <v>1064</v>
      </c>
      <c r="B91" s="16">
        <v>32025038</v>
      </c>
      <c r="C91" s="16">
        <v>710102503</v>
      </c>
      <c r="D91" s="10" t="s">
        <v>658</v>
      </c>
      <c r="E91" s="10" t="s">
        <v>966</v>
      </c>
      <c r="F91" s="10" t="s">
        <v>976</v>
      </c>
      <c r="G91" s="10" t="s">
        <v>968</v>
      </c>
      <c r="H91" s="10" t="s">
        <v>969</v>
      </c>
      <c r="I91" s="10" t="s">
        <v>970</v>
      </c>
      <c r="J91" s="17" t="s">
        <v>642</v>
      </c>
      <c r="K91" s="10" t="s">
        <v>971</v>
      </c>
      <c r="L91" s="18"/>
    </row>
    <row r="92" spans="1:12" ht="15">
      <c r="A92" s="15" t="s">
        <v>1065</v>
      </c>
      <c r="B92" s="16">
        <v>32025039</v>
      </c>
      <c r="C92" s="16">
        <v>710102503</v>
      </c>
      <c r="D92" s="10" t="s">
        <v>661</v>
      </c>
      <c r="E92" s="10" t="s">
        <v>973</v>
      </c>
      <c r="F92" s="10" t="s">
        <v>976</v>
      </c>
      <c r="G92" s="10" t="s">
        <v>968</v>
      </c>
      <c r="H92" s="10" t="s">
        <v>969</v>
      </c>
      <c r="I92" s="10" t="s">
        <v>970</v>
      </c>
      <c r="J92" s="17" t="s">
        <v>642</v>
      </c>
      <c r="K92" s="10" t="s">
        <v>971</v>
      </c>
      <c r="L92" s="18"/>
    </row>
    <row r="93" spans="1:12" ht="15">
      <c r="A93" s="15" t="s">
        <v>1066</v>
      </c>
      <c r="B93" s="16">
        <v>32025042</v>
      </c>
      <c r="C93" s="16">
        <v>710102504</v>
      </c>
      <c r="D93" s="10" t="s">
        <v>643</v>
      </c>
      <c r="E93" s="10" t="s">
        <v>966</v>
      </c>
      <c r="F93" s="10" t="s">
        <v>967</v>
      </c>
      <c r="G93" s="10" t="s">
        <v>968</v>
      </c>
      <c r="H93" s="10" t="s">
        <v>969</v>
      </c>
      <c r="I93" s="10" t="s">
        <v>970</v>
      </c>
      <c r="J93" s="17" t="s">
        <v>642</v>
      </c>
      <c r="K93" s="10" t="s">
        <v>971</v>
      </c>
      <c r="L93" s="18"/>
    </row>
    <row r="94" spans="1:12" ht="15">
      <c r="A94" s="15" t="s">
        <v>1067</v>
      </c>
      <c r="B94" s="16">
        <v>32025043</v>
      </c>
      <c r="C94" s="16">
        <v>710102504</v>
      </c>
      <c r="D94" s="10" t="s">
        <v>644</v>
      </c>
      <c r="E94" s="10" t="s">
        <v>966</v>
      </c>
      <c r="F94" s="10" t="s">
        <v>967</v>
      </c>
      <c r="G94" s="10" t="s">
        <v>968</v>
      </c>
      <c r="H94" s="10" t="s">
        <v>969</v>
      </c>
      <c r="I94" s="10" t="s">
        <v>970</v>
      </c>
      <c r="J94" s="17" t="s">
        <v>642</v>
      </c>
      <c r="K94" s="10" t="s">
        <v>971</v>
      </c>
      <c r="L94" s="18"/>
    </row>
    <row r="95" spans="1:12" ht="15">
      <c r="A95" s="15" t="s">
        <v>1068</v>
      </c>
      <c r="B95" s="16">
        <v>32025045</v>
      </c>
      <c r="C95" s="16">
        <v>710102504</v>
      </c>
      <c r="D95" s="10" t="s">
        <v>650</v>
      </c>
      <c r="E95" s="10" t="s">
        <v>966</v>
      </c>
      <c r="F95" s="10" t="s">
        <v>974</v>
      </c>
      <c r="G95" s="10" t="s">
        <v>968</v>
      </c>
      <c r="H95" s="10" t="s">
        <v>969</v>
      </c>
      <c r="I95" s="10" t="s">
        <v>970</v>
      </c>
      <c r="J95" s="17" t="s">
        <v>642</v>
      </c>
      <c r="K95" s="10" t="s">
        <v>971</v>
      </c>
      <c r="L95" s="18"/>
    </row>
    <row r="96" spans="1:12" ht="15">
      <c r="A96" s="15" t="s">
        <v>1069</v>
      </c>
      <c r="B96" s="16">
        <v>32025046</v>
      </c>
      <c r="C96" s="16">
        <v>710102504</v>
      </c>
      <c r="D96" s="10" t="s">
        <v>652</v>
      </c>
      <c r="E96" s="10" t="s">
        <v>973</v>
      </c>
      <c r="F96" s="10" t="s">
        <v>967</v>
      </c>
      <c r="G96" s="10" t="s">
        <v>968</v>
      </c>
      <c r="H96" s="10" t="s">
        <v>969</v>
      </c>
      <c r="I96" s="10" t="s">
        <v>970</v>
      </c>
      <c r="J96" s="17" t="s">
        <v>642</v>
      </c>
      <c r="K96" s="10" t="s">
        <v>971</v>
      </c>
      <c r="L96" s="18"/>
    </row>
    <row r="97" spans="1:12" ht="15">
      <c r="A97" s="15" t="s">
        <v>1070</v>
      </c>
      <c r="B97" s="16">
        <v>32025047</v>
      </c>
      <c r="C97" s="16">
        <v>710102504</v>
      </c>
      <c r="D97" s="10" t="s">
        <v>655</v>
      </c>
      <c r="E97" s="10" t="s">
        <v>973</v>
      </c>
      <c r="F97" s="10" t="s">
        <v>974</v>
      </c>
      <c r="G97" s="10" t="s">
        <v>968</v>
      </c>
      <c r="H97" s="10" t="s">
        <v>969</v>
      </c>
      <c r="I97" s="10" t="s">
        <v>970</v>
      </c>
      <c r="J97" s="17" t="s">
        <v>642</v>
      </c>
      <c r="K97" s="10" t="s">
        <v>971</v>
      </c>
      <c r="L97" s="18"/>
    </row>
    <row r="98" spans="1:12" ht="15">
      <c r="A98" s="15" t="s">
        <v>1071</v>
      </c>
      <c r="B98" s="16">
        <v>32025048</v>
      </c>
      <c r="C98" s="16">
        <v>710102504</v>
      </c>
      <c r="D98" s="10" t="s">
        <v>658</v>
      </c>
      <c r="E98" s="10" t="s">
        <v>966</v>
      </c>
      <c r="F98" s="10" t="s">
        <v>967</v>
      </c>
      <c r="G98" s="10" t="s">
        <v>968</v>
      </c>
      <c r="H98" s="10" t="s">
        <v>969</v>
      </c>
      <c r="I98" s="10" t="s">
        <v>970</v>
      </c>
      <c r="J98" s="17" t="s">
        <v>642</v>
      </c>
      <c r="K98" s="10" t="s">
        <v>971</v>
      </c>
      <c r="L98" s="18"/>
    </row>
    <row r="99" spans="1:12" ht="15">
      <c r="A99" s="15" t="s">
        <v>1072</v>
      </c>
      <c r="B99" s="16">
        <v>32026016</v>
      </c>
      <c r="C99" s="16">
        <v>710102601</v>
      </c>
      <c r="D99" s="10" t="s">
        <v>652</v>
      </c>
      <c r="E99" s="10" t="s">
        <v>966</v>
      </c>
      <c r="F99" s="10" t="s">
        <v>976</v>
      </c>
      <c r="G99" s="10" t="s">
        <v>968</v>
      </c>
      <c r="H99" s="10" t="s">
        <v>969</v>
      </c>
      <c r="I99" s="10" t="s">
        <v>959</v>
      </c>
      <c r="J99" s="17" t="s">
        <v>648</v>
      </c>
      <c r="K99" s="10" t="s">
        <v>971</v>
      </c>
      <c r="L99" s="18"/>
    </row>
    <row r="100" spans="1:12" ht="15">
      <c r="A100" s="15" t="s">
        <v>1073</v>
      </c>
      <c r="B100" s="16">
        <v>32026021</v>
      </c>
      <c r="C100" s="16">
        <v>710102602</v>
      </c>
      <c r="D100" s="10" t="s">
        <v>638</v>
      </c>
      <c r="E100" s="10" t="s">
        <v>966</v>
      </c>
      <c r="F100" s="10" t="s">
        <v>976</v>
      </c>
      <c r="G100" s="10" t="s">
        <v>968</v>
      </c>
      <c r="H100" s="10" t="s">
        <v>969</v>
      </c>
      <c r="I100" s="10" t="s">
        <v>959</v>
      </c>
      <c r="J100" s="17" t="s">
        <v>648</v>
      </c>
      <c r="K100" s="10" t="s">
        <v>971</v>
      </c>
      <c r="L100" s="18"/>
    </row>
    <row r="101" spans="1:12" ht="15">
      <c r="A101" s="15" t="s">
        <v>1074</v>
      </c>
      <c r="B101" s="16">
        <v>32026022</v>
      </c>
      <c r="C101" s="16">
        <v>710102602</v>
      </c>
      <c r="D101" s="10" t="s">
        <v>643</v>
      </c>
      <c r="E101" s="10" t="s">
        <v>973</v>
      </c>
      <c r="F101" s="10" t="s">
        <v>976</v>
      </c>
      <c r="G101" s="10" t="s">
        <v>968</v>
      </c>
      <c r="H101" s="10" t="s">
        <v>969</v>
      </c>
      <c r="I101" s="10" t="s">
        <v>959</v>
      </c>
      <c r="J101" s="17" t="s">
        <v>648</v>
      </c>
      <c r="K101" s="10" t="s">
        <v>971</v>
      </c>
      <c r="L101" s="18"/>
    </row>
    <row r="102" spans="1:12" ht="15">
      <c r="A102" s="15" t="s">
        <v>1075</v>
      </c>
      <c r="B102" s="16">
        <v>32026024</v>
      </c>
      <c r="C102" s="16">
        <v>710102602</v>
      </c>
      <c r="D102" s="10" t="s">
        <v>647</v>
      </c>
      <c r="E102" s="10" t="s">
        <v>966</v>
      </c>
      <c r="F102" s="10" t="s">
        <v>976</v>
      </c>
      <c r="G102" s="10" t="s">
        <v>968</v>
      </c>
      <c r="H102" s="10" t="s">
        <v>969</v>
      </c>
      <c r="I102" s="10" t="s">
        <v>959</v>
      </c>
      <c r="J102" s="17" t="s">
        <v>648</v>
      </c>
      <c r="K102" s="10" t="s">
        <v>971</v>
      </c>
      <c r="L102" s="18"/>
    </row>
    <row r="103" spans="1:12" ht="15">
      <c r="A103" s="15" t="s">
        <v>1076</v>
      </c>
      <c r="B103" s="16">
        <v>32026025</v>
      </c>
      <c r="C103" s="16">
        <v>710102602</v>
      </c>
      <c r="D103" s="10" t="s">
        <v>650</v>
      </c>
      <c r="E103" s="10" t="s">
        <v>973</v>
      </c>
      <c r="F103" s="10" t="s">
        <v>976</v>
      </c>
      <c r="G103" s="10" t="s">
        <v>968</v>
      </c>
      <c r="H103" s="10" t="s">
        <v>969</v>
      </c>
      <c r="I103" s="10" t="s">
        <v>970</v>
      </c>
      <c r="J103" s="17" t="s">
        <v>648</v>
      </c>
      <c r="K103" s="10" t="s">
        <v>971</v>
      </c>
      <c r="L103" s="18"/>
    </row>
    <row r="104" spans="1:12" ht="15">
      <c r="A104" s="15" t="s">
        <v>1077</v>
      </c>
      <c r="B104" s="16">
        <v>32026026</v>
      </c>
      <c r="C104" s="16">
        <v>710102602</v>
      </c>
      <c r="D104" s="10" t="s">
        <v>652</v>
      </c>
      <c r="E104" s="10" t="s">
        <v>966</v>
      </c>
      <c r="F104" s="10" t="s">
        <v>995</v>
      </c>
      <c r="G104" s="10" t="s">
        <v>968</v>
      </c>
      <c r="H104" s="10" t="s">
        <v>969</v>
      </c>
      <c r="I104" s="10" t="s">
        <v>970</v>
      </c>
      <c r="J104" s="17" t="s">
        <v>648</v>
      </c>
      <c r="K104" s="10" t="s">
        <v>971</v>
      </c>
      <c r="L104" s="18"/>
    </row>
    <row r="105" spans="1:12" ht="15">
      <c r="A105" s="15" t="s">
        <v>1078</v>
      </c>
      <c r="B105" s="16">
        <v>32026028</v>
      </c>
      <c r="C105" s="16">
        <v>710102602</v>
      </c>
      <c r="D105" s="10" t="s">
        <v>658</v>
      </c>
      <c r="E105" s="10" t="s">
        <v>966</v>
      </c>
      <c r="F105" s="10" t="s">
        <v>974</v>
      </c>
      <c r="G105" s="10" t="s">
        <v>968</v>
      </c>
      <c r="H105" s="10" t="s">
        <v>969</v>
      </c>
      <c r="I105" s="10" t="s">
        <v>970</v>
      </c>
      <c r="J105" s="17" t="s">
        <v>648</v>
      </c>
      <c r="K105" s="10" t="s">
        <v>971</v>
      </c>
      <c r="L105" s="18"/>
    </row>
    <row r="106" spans="1:12" ht="15">
      <c r="A106" s="15" t="s">
        <v>1079</v>
      </c>
      <c r="B106" s="16">
        <v>32026031</v>
      </c>
      <c r="C106" s="16">
        <v>710102603</v>
      </c>
      <c r="D106" s="10" t="s">
        <v>638</v>
      </c>
      <c r="E106" s="10" t="s">
        <v>966</v>
      </c>
      <c r="F106" s="10" t="s">
        <v>976</v>
      </c>
      <c r="G106" s="10" t="s">
        <v>968</v>
      </c>
      <c r="H106" s="10" t="s">
        <v>969</v>
      </c>
      <c r="I106" s="10" t="s">
        <v>959</v>
      </c>
      <c r="J106" s="17" t="s">
        <v>648</v>
      </c>
      <c r="K106" s="10" t="s">
        <v>971</v>
      </c>
      <c r="L106" s="18"/>
    </row>
    <row r="107" spans="1:12" ht="15">
      <c r="A107" s="15" t="s">
        <v>1080</v>
      </c>
      <c r="B107" s="16">
        <v>32026032</v>
      </c>
      <c r="C107" s="16">
        <v>710102603</v>
      </c>
      <c r="D107" s="10" t="s">
        <v>643</v>
      </c>
      <c r="E107" s="10" t="s">
        <v>973</v>
      </c>
      <c r="F107" s="10" t="s">
        <v>976</v>
      </c>
      <c r="G107" s="10" t="s">
        <v>968</v>
      </c>
      <c r="H107" s="10" t="s">
        <v>969</v>
      </c>
      <c r="I107" s="10" t="s">
        <v>970</v>
      </c>
      <c r="J107" s="17" t="s">
        <v>648</v>
      </c>
      <c r="K107" s="10" t="s">
        <v>971</v>
      </c>
      <c r="L107" s="18"/>
    </row>
    <row r="108" spans="1:12" ht="15">
      <c r="A108" s="15" t="s">
        <v>1081</v>
      </c>
      <c r="B108" s="16">
        <v>32026033</v>
      </c>
      <c r="C108" s="16">
        <v>710102603</v>
      </c>
      <c r="D108" s="10" t="s">
        <v>644</v>
      </c>
      <c r="E108" s="10" t="s">
        <v>966</v>
      </c>
      <c r="F108" s="10" t="s">
        <v>976</v>
      </c>
      <c r="G108" s="10" t="s">
        <v>968</v>
      </c>
      <c r="H108" s="10" t="s">
        <v>969</v>
      </c>
      <c r="I108" s="10" t="s">
        <v>970</v>
      </c>
      <c r="J108" s="17" t="s">
        <v>648</v>
      </c>
      <c r="K108" s="10" t="s">
        <v>971</v>
      </c>
      <c r="L108" s="18"/>
    </row>
    <row r="109" spans="1:12" ht="15">
      <c r="A109" s="15" t="s">
        <v>1082</v>
      </c>
      <c r="B109" s="16">
        <v>32026039</v>
      </c>
      <c r="C109" s="16">
        <v>710102603</v>
      </c>
      <c r="D109" s="10" t="s">
        <v>661</v>
      </c>
      <c r="E109" s="10" t="s">
        <v>973</v>
      </c>
      <c r="F109" s="10" t="s">
        <v>995</v>
      </c>
      <c r="G109" s="10" t="s">
        <v>968</v>
      </c>
      <c r="H109" s="10" t="s">
        <v>969</v>
      </c>
      <c r="I109" s="10" t="s">
        <v>970</v>
      </c>
      <c r="J109" s="17" t="s">
        <v>648</v>
      </c>
      <c r="K109" s="10" t="s">
        <v>971</v>
      </c>
      <c r="L109" s="18"/>
    </row>
    <row r="110" spans="1:12" ht="15">
      <c r="A110" s="15" t="s">
        <v>1083</v>
      </c>
      <c r="B110" s="16">
        <v>32060022</v>
      </c>
      <c r="C110" s="16">
        <v>710106002</v>
      </c>
      <c r="D110" s="10" t="s">
        <v>643</v>
      </c>
      <c r="E110" s="10" t="s">
        <v>966</v>
      </c>
      <c r="F110" s="10" t="s">
        <v>976</v>
      </c>
      <c r="G110" s="10" t="s">
        <v>968</v>
      </c>
      <c r="H110" s="10" t="s">
        <v>969</v>
      </c>
      <c r="I110" s="10" t="s">
        <v>957</v>
      </c>
      <c r="J110" s="17" t="s">
        <v>653</v>
      </c>
      <c r="K110" s="10" t="s">
        <v>971</v>
      </c>
      <c r="L110" s="18"/>
    </row>
    <row r="111" spans="1:12" ht="15">
      <c r="A111" s="15" t="s">
        <v>1084</v>
      </c>
      <c r="B111" s="16">
        <v>32060023</v>
      </c>
      <c r="C111" s="16">
        <v>710106002</v>
      </c>
      <c r="D111" s="10" t="s">
        <v>644</v>
      </c>
      <c r="E111" s="10" t="s">
        <v>973</v>
      </c>
      <c r="F111" s="10" t="s">
        <v>976</v>
      </c>
      <c r="G111" s="10" t="s">
        <v>968</v>
      </c>
      <c r="H111" s="10" t="s">
        <v>969</v>
      </c>
      <c r="I111" s="10" t="s">
        <v>970</v>
      </c>
      <c r="J111" s="17" t="s">
        <v>653</v>
      </c>
      <c r="K111" s="10" t="s">
        <v>971</v>
      </c>
      <c r="L111" s="18"/>
    </row>
    <row r="112" spans="1:12" ht="15">
      <c r="A112" s="15" t="s">
        <v>1085</v>
      </c>
      <c r="B112" s="16">
        <v>32060035</v>
      </c>
      <c r="C112" s="16">
        <v>710106003</v>
      </c>
      <c r="D112" s="10" t="s">
        <v>650</v>
      </c>
      <c r="E112" s="10" t="s">
        <v>973</v>
      </c>
      <c r="F112" s="10" t="s">
        <v>974</v>
      </c>
      <c r="G112" s="10" t="s">
        <v>968</v>
      </c>
      <c r="H112" s="10" t="s">
        <v>969</v>
      </c>
      <c r="I112" s="10" t="s">
        <v>970</v>
      </c>
      <c r="J112" s="17" t="s">
        <v>653</v>
      </c>
      <c r="K112" s="10" t="s">
        <v>971</v>
      </c>
      <c r="L112" s="18"/>
    </row>
    <row r="113" spans="1:12" ht="15">
      <c r="A113" s="15" t="s">
        <v>1086</v>
      </c>
      <c r="B113" s="16">
        <v>32060036</v>
      </c>
      <c r="C113" s="16">
        <v>710106003</v>
      </c>
      <c r="D113" s="10" t="s">
        <v>652</v>
      </c>
      <c r="E113" s="10" t="s">
        <v>966</v>
      </c>
      <c r="F113" s="10" t="s">
        <v>974</v>
      </c>
      <c r="G113" s="10" t="s">
        <v>968</v>
      </c>
      <c r="H113" s="10" t="s">
        <v>969</v>
      </c>
      <c r="I113" s="10" t="s">
        <v>970</v>
      </c>
      <c r="J113" s="17" t="s">
        <v>653</v>
      </c>
      <c r="K113" s="10" t="s">
        <v>971</v>
      </c>
      <c r="L113" s="18"/>
    </row>
    <row r="114" spans="1:12" ht="15">
      <c r="A114" s="15" t="s">
        <v>1087</v>
      </c>
      <c r="B114" s="16">
        <v>32060039</v>
      </c>
      <c r="C114" s="16">
        <v>710106003</v>
      </c>
      <c r="D114" s="10" t="s">
        <v>661</v>
      </c>
      <c r="E114" s="10" t="s">
        <v>966</v>
      </c>
      <c r="F114" s="10" t="s">
        <v>974</v>
      </c>
      <c r="G114" s="10" t="s">
        <v>968</v>
      </c>
      <c r="H114" s="10" t="s">
        <v>969</v>
      </c>
      <c r="I114" s="10" t="s">
        <v>970</v>
      </c>
      <c r="J114" s="17" t="s">
        <v>653</v>
      </c>
      <c r="K114" s="10" t="s">
        <v>971</v>
      </c>
      <c r="L114" s="18"/>
    </row>
    <row r="115" spans="1:12" ht="15">
      <c r="A115" s="15" t="s">
        <v>1088</v>
      </c>
      <c r="B115" s="16">
        <v>32060053</v>
      </c>
      <c r="C115" s="16">
        <v>710106005</v>
      </c>
      <c r="D115" s="10" t="s">
        <v>644</v>
      </c>
      <c r="E115" s="10" t="s">
        <v>973</v>
      </c>
      <c r="F115" s="10" t="s">
        <v>974</v>
      </c>
      <c r="G115" s="10" t="s">
        <v>968</v>
      </c>
      <c r="H115" s="10" t="s">
        <v>969</v>
      </c>
      <c r="I115" s="10" t="s">
        <v>970</v>
      </c>
      <c r="J115" s="17" t="s">
        <v>653</v>
      </c>
      <c r="K115" s="10" t="s">
        <v>971</v>
      </c>
      <c r="L115" s="18"/>
    </row>
    <row r="116" spans="1:12" ht="15">
      <c r="A116" s="15" t="s">
        <v>1089</v>
      </c>
      <c r="B116" s="16">
        <v>32060054</v>
      </c>
      <c r="C116" s="16">
        <v>710106005</v>
      </c>
      <c r="D116" s="10" t="s">
        <v>647</v>
      </c>
      <c r="E116" s="10" t="s">
        <v>966</v>
      </c>
      <c r="F116" s="10" t="s">
        <v>974</v>
      </c>
      <c r="G116" s="10" t="s">
        <v>968</v>
      </c>
      <c r="H116" s="10" t="s">
        <v>969</v>
      </c>
      <c r="I116" s="10" t="s">
        <v>970</v>
      </c>
      <c r="J116" s="17" t="s">
        <v>653</v>
      </c>
      <c r="K116" s="10" t="s">
        <v>971</v>
      </c>
      <c r="L116" s="18"/>
    </row>
    <row r="117" spans="1:12" ht="15">
      <c r="A117" s="15" t="s">
        <v>1090</v>
      </c>
      <c r="B117" s="16">
        <v>32060055</v>
      </c>
      <c r="C117" s="16">
        <v>710106005</v>
      </c>
      <c r="D117" s="10" t="s">
        <v>650</v>
      </c>
      <c r="E117" s="10" t="s">
        <v>966</v>
      </c>
      <c r="F117" s="10" t="s">
        <v>974</v>
      </c>
      <c r="G117" s="10" t="s">
        <v>968</v>
      </c>
      <c r="H117" s="10" t="s">
        <v>969</v>
      </c>
      <c r="I117" s="10" t="s">
        <v>970</v>
      </c>
      <c r="J117" s="17" t="s">
        <v>653</v>
      </c>
      <c r="K117" s="10" t="s">
        <v>971</v>
      </c>
      <c r="L117" s="18"/>
    </row>
    <row r="118" spans="1:12" ht="15">
      <c r="A118" s="15" t="s">
        <v>1091</v>
      </c>
      <c r="B118" s="16">
        <v>32060056</v>
      </c>
      <c r="C118" s="16">
        <v>710106005</v>
      </c>
      <c r="D118" s="10" t="s">
        <v>652</v>
      </c>
      <c r="E118" s="10" t="s">
        <v>973</v>
      </c>
      <c r="F118" s="10" t="s">
        <v>974</v>
      </c>
      <c r="G118" s="10" t="s">
        <v>968</v>
      </c>
      <c r="H118" s="10" t="s">
        <v>969</v>
      </c>
      <c r="I118" s="10" t="s">
        <v>970</v>
      </c>
      <c r="J118" s="17" t="s">
        <v>653</v>
      </c>
      <c r="K118" s="10" t="s">
        <v>971</v>
      </c>
      <c r="L118" s="18"/>
    </row>
    <row r="119" spans="1:12" ht="15">
      <c r="A119" s="15" t="s">
        <v>1092</v>
      </c>
      <c r="B119" s="16">
        <v>32060057</v>
      </c>
      <c r="C119" s="16">
        <v>710106005</v>
      </c>
      <c r="D119" s="10" t="s">
        <v>655</v>
      </c>
      <c r="E119" s="10" t="s">
        <v>966</v>
      </c>
      <c r="F119" s="10" t="s">
        <v>974</v>
      </c>
      <c r="G119" s="10" t="s">
        <v>968</v>
      </c>
      <c r="H119" s="10" t="s">
        <v>969</v>
      </c>
      <c r="I119" s="10" t="s">
        <v>970</v>
      </c>
      <c r="J119" s="17" t="s">
        <v>653</v>
      </c>
      <c r="K119" s="10" t="s">
        <v>971</v>
      </c>
      <c r="L119" s="18"/>
    </row>
    <row r="120" spans="1:12" ht="15">
      <c r="A120" s="15" t="s">
        <v>1093</v>
      </c>
      <c r="B120" s="16">
        <v>32060061</v>
      </c>
      <c r="C120" s="16">
        <v>710106006</v>
      </c>
      <c r="D120" s="10" t="s">
        <v>638</v>
      </c>
      <c r="E120" s="10" t="s">
        <v>973</v>
      </c>
      <c r="F120" s="10" t="s">
        <v>974</v>
      </c>
      <c r="G120" s="10" t="s">
        <v>968</v>
      </c>
      <c r="H120" s="10" t="s">
        <v>969</v>
      </c>
      <c r="I120" s="10" t="s">
        <v>970</v>
      </c>
      <c r="J120" s="17" t="s">
        <v>653</v>
      </c>
      <c r="K120" s="10" t="s">
        <v>971</v>
      </c>
      <c r="L120" s="18"/>
    </row>
    <row r="121" spans="1:12" ht="15">
      <c r="A121" s="15" t="s">
        <v>1094</v>
      </c>
      <c r="B121" s="16">
        <v>32060064</v>
      </c>
      <c r="C121" s="16">
        <v>710106006</v>
      </c>
      <c r="D121" s="10" t="s">
        <v>647</v>
      </c>
      <c r="E121" s="10" t="s">
        <v>966</v>
      </c>
      <c r="F121" s="10" t="s">
        <v>974</v>
      </c>
      <c r="G121" s="10" t="s">
        <v>968</v>
      </c>
      <c r="H121" s="10" t="s">
        <v>969</v>
      </c>
      <c r="I121" s="10" t="s">
        <v>970</v>
      </c>
      <c r="J121" s="17" t="s">
        <v>653</v>
      </c>
      <c r="K121" s="10" t="s">
        <v>971</v>
      </c>
      <c r="L121" s="18"/>
    </row>
    <row r="122" spans="1:12" ht="15">
      <c r="A122" s="15" t="s">
        <v>1095</v>
      </c>
      <c r="B122" s="16">
        <v>32060066</v>
      </c>
      <c r="C122" s="16">
        <v>710106006</v>
      </c>
      <c r="D122" s="10" t="s">
        <v>652</v>
      </c>
      <c r="E122" s="10" t="s">
        <v>966</v>
      </c>
      <c r="F122" s="10" t="s">
        <v>974</v>
      </c>
      <c r="G122" s="10" t="s">
        <v>968</v>
      </c>
      <c r="H122" s="10" t="s">
        <v>969</v>
      </c>
      <c r="I122" s="10" t="s">
        <v>970</v>
      </c>
      <c r="J122" s="17" t="s">
        <v>653</v>
      </c>
      <c r="K122" s="10" t="s">
        <v>971</v>
      </c>
      <c r="L122" s="18"/>
    </row>
    <row r="123" spans="1:12" ht="15">
      <c r="A123" s="15" t="s">
        <v>1096</v>
      </c>
      <c r="B123" s="16">
        <v>32060069</v>
      </c>
      <c r="C123" s="16">
        <v>710106006</v>
      </c>
      <c r="D123" s="10" t="s">
        <v>661</v>
      </c>
      <c r="E123" s="10" t="s">
        <v>966</v>
      </c>
      <c r="F123" s="10" t="s">
        <v>967</v>
      </c>
      <c r="G123" s="10" t="s">
        <v>968</v>
      </c>
      <c r="H123" s="10" t="s">
        <v>969</v>
      </c>
      <c r="I123" s="10" t="s">
        <v>970</v>
      </c>
      <c r="J123" s="17" t="s">
        <v>653</v>
      </c>
      <c r="K123" s="10" t="s">
        <v>971</v>
      </c>
      <c r="L123" s="18"/>
    </row>
    <row r="124" spans="1:12" ht="15">
      <c r="A124" s="15" t="s">
        <v>1097</v>
      </c>
      <c r="B124" s="16">
        <v>32060115</v>
      </c>
      <c r="C124" s="16">
        <v>710106011</v>
      </c>
      <c r="D124" s="10" t="s">
        <v>650</v>
      </c>
      <c r="E124" s="10" t="s">
        <v>966</v>
      </c>
      <c r="F124" s="10" t="s">
        <v>976</v>
      </c>
      <c r="G124" s="10" t="s">
        <v>968</v>
      </c>
      <c r="H124" s="10" t="s">
        <v>969</v>
      </c>
      <c r="I124" s="10" t="s">
        <v>959</v>
      </c>
      <c r="J124" s="17" t="s">
        <v>651</v>
      </c>
      <c r="K124" s="10" t="s">
        <v>971</v>
      </c>
      <c r="L124" s="18"/>
    </row>
    <row r="125" spans="1:12" ht="15">
      <c r="A125" s="15" t="s">
        <v>1098</v>
      </c>
      <c r="B125" s="16">
        <v>32060118</v>
      </c>
      <c r="C125" s="16">
        <v>710106011</v>
      </c>
      <c r="D125" s="10" t="s">
        <v>658</v>
      </c>
      <c r="E125" s="10" t="s">
        <v>973</v>
      </c>
      <c r="F125" s="10" t="s">
        <v>976</v>
      </c>
      <c r="G125" s="10" t="s">
        <v>968</v>
      </c>
      <c r="H125" s="10" t="s">
        <v>969</v>
      </c>
      <c r="I125" s="10" t="s">
        <v>970</v>
      </c>
      <c r="J125" s="17" t="s">
        <v>651</v>
      </c>
      <c r="K125" s="10" t="s">
        <v>971</v>
      </c>
      <c r="L125" s="18"/>
    </row>
    <row r="126" spans="1:12" ht="15">
      <c r="A126" s="15" t="s">
        <v>1099</v>
      </c>
      <c r="B126" s="16">
        <v>33060134</v>
      </c>
      <c r="C126" s="16">
        <v>710106013</v>
      </c>
      <c r="D126" s="10" t="s">
        <v>647</v>
      </c>
      <c r="E126" s="10" t="s">
        <v>966</v>
      </c>
      <c r="F126" s="10" t="s">
        <v>974</v>
      </c>
      <c r="G126" s="10" t="s">
        <v>968</v>
      </c>
      <c r="H126" s="10" t="s">
        <v>969</v>
      </c>
      <c r="I126" s="10" t="s">
        <v>970</v>
      </c>
      <c r="J126" s="17" t="s">
        <v>651</v>
      </c>
      <c r="K126" s="10" t="s">
        <v>971</v>
      </c>
      <c r="L126" s="18"/>
    </row>
    <row r="127" spans="1:12" ht="15">
      <c r="A127" s="15" t="s">
        <v>1100</v>
      </c>
      <c r="B127" s="16">
        <v>32082016</v>
      </c>
      <c r="C127" s="16">
        <v>710108201</v>
      </c>
      <c r="D127" s="10" t="s">
        <v>652</v>
      </c>
      <c r="E127" s="10" t="s">
        <v>966</v>
      </c>
      <c r="F127" s="10" t="s">
        <v>967</v>
      </c>
      <c r="G127" s="10" t="s">
        <v>968</v>
      </c>
      <c r="H127" s="10" t="s">
        <v>969</v>
      </c>
      <c r="I127" s="10" t="s">
        <v>959</v>
      </c>
      <c r="J127" s="17" t="s">
        <v>656</v>
      </c>
      <c r="K127" s="10" t="s">
        <v>971</v>
      </c>
      <c r="L127" s="18"/>
    </row>
    <row r="128" spans="1:12" ht="15">
      <c r="A128" s="15" t="s">
        <v>1101</v>
      </c>
      <c r="B128" s="16">
        <v>32082021</v>
      </c>
      <c r="C128" s="16">
        <v>710108202</v>
      </c>
      <c r="D128" s="10" t="s">
        <v>638</v>
      </c>
      <c r="E128" s="10" t="s">
        <v>966</v>
      </c>
      <c r="F128" s="10" t="s">
        <v>967</v>
      </c>
      <c r="G128" s="10" t="s">
        <v>968</v>
      </c>
      <c r="H128" s="10" t="s">
        <v>969</v>
      </c>
      <c r="I128" s="10" t="s">
        <v>959</v>
      </c>
      <c r="J128" s="17" t="s">
        <v>656</v>
      </c>
      <c r="K128" s="10" t="s">
        <v>971</v>
      </c>
      <c r="L128" s="18"/>
    </row>
    <row r="129" spans="1:12" ht="15">
      <c r="A129" s="15" t="s">
        <v>1102</v>
      </c>
      <c r="B129" s="16">
        <v>32082022</v>
      </c>
      <c r="C129" s="16">
        <v>710108202</v>
      </c>
      <c r="D129" s="10" t="s">
        <v>643</v>
      </c>
      <c r="E129" s="10" t="s">
        <v>973</v>
      </c>
      <c r="F129" s="10" t="s">
        <v>974</v>
      </c>
      <c r="G129" s="10" t="s">
        <v>968</v>
      </c>
      <c r="H129" s="10" t="s">
        <v>969</v>
      </c>
      <c r="I129" s="10" t="s">
        <v>970</v>
      </c>
      <c r="J129" s="17" t="s">
        <v>656</v>
      </c>
      <c r="K129" s="10" t="s">
        <v>971</v>
      </c>
      <c r="L129" s="18"/>
    </row>
    <row r="130" spans="1:12" ht="15">
      <c r="A130" s="15" t="s">
        <v>1103</v>
      </c>
      <c r="B130" s="16">
        <v>32082023</v>
      </c>
      <c r="C130" s="16">
        <v>710108202</v>
      </c>
      <c r="D130" s="10" t="s">
        <v>644</v>
      </c>
      <c r="E130" s="10" t="s">
        <v>966</v>
      </c>
      <c r="F130" s="10" t="s">
        <v>974</v>
      </c>
      <c r="G130" s="10" t="s">
        <v>968</v>
      </c>
      <c r="H130" s="10" t="s">
        <v>969</v>
      </c>
      <c r="I130" s="10" t="s">
        <v>970</v>
      </c>
      <c r="J130" s="17" t="s">
        <v>656</v>
      </c>
      <c r="K130" s="10" t="s">
        <v>971</v>
      </c>
      <c r="L130" s="18"/>
    </row>
    <row r="131" spans="1:12" ht="15">
      <c r="A131" s="15" t="s">
        <v>1104</v>
      </c>
      <c r="B131" s="16">
        <v>32082024</v>
      </c>
      <c r="C131" s="16">
        <v>710108202</v>
      </c>
      <c r="D131" s="10" t="s">
        <v>647</v>
      </c>
      <c r="E131" s="10" t="s">
        <v>966</v>
      </c>
      <c r="F131" s="10" t="s">
        <v>967</v>
      </c>
      <c r="G131" s="10" t="s">
        <v>968</v>
      </c>
      <c r="H131" s="10" t="s">
        <v>969</v>
      </c>
      <c r="I131" s="10" t="s">
        <v>959</v>
      </c>
      <c r="J131" s="17" t="s">
        <v>656</v>
      </c>
      <c r="K131" s="10" t="s">
        <v>971</v>
      </c>
      <c r="L131" s="18"/>
    </row>
    <row r="132" spans="1:12" ht="15">
      <c r="A132" s="15" t="s">
        <v>1105</v>
      </c>
      <c r="B132" s="16">
        <v>32082025</v>
      </c>
      <c r="C132" s="16">
        <v>710108202</v>
      </c>
      <c r="D132" s="10" t="s">
        <v>650</v>
      </c>
      <c r="E132" s="10" t="s">
        <v>973</v>
      </c>
      <c r="F132" s="10" t="s">
        <v>967</v>
      </c>
      <c r="G132" s="10" t="s">
        <v>968</v>
      </c>
      <c r="H132" s="10" t="s">
        <v>969</v>
      </c>
      <c r="I132" s="10" t="s">
        <v>970</v>
      </c>
      <c r="J132" s="17" t="s">
        <v>656</v>
      </c>
      <c r="K132" s="10" t="s">
        <v>971</v>
      </c>
      <c r="L132" s="18"/>
    </row>
    <row r="133" spans="1:12" ht="15">
      <c r="A133" s="15" t="s">
        <v>1106</v>
      </c>
      <c r="B133" s="16">
        <v>32082026</v>
      </c>
      <c r="C133" s="16">
        <v>710108202</v>
      </c>
      <c r="D133" s="10" t="s">
        <v>652</v>
      </c>
      <c r="E133" s="10" t="s">
        <v>966</v>
      </c>
      <c r="F133" s="10" t="s">
        <v>976</v>
      </c>
      <c r="G133" s="10" t="s">
        <v>968</v>
      </c>
      <c r="H133" s="10" t="s">
        <v>969</v>
      </c>
      <c r="I133" s="10" t="s">
        <v>959</v>
      </c>
      <c r="J133" s="17" t="s">
        <v>656</v>
      </c>
      <c r="K133" s="10" t="s">
        <v>971</v>
      </c>
      <c r="L133" s="18"/>
    </row>
    <row r="134" spans="1:12" ht="15">
      <c r="A134" s="15" t="s">
        <v>1107</v>
      </c>
      <c r="B134" s="16">
        <v>32082027</v>
      </c>
      <c r="C134" s="16">
        <v>710108202</v>
      </c>
      <c r="D134" s="10" t="s">
        <v>655</v>
      </c>
      <c r="E134" s="10" t="s">
        <v>973</v>
      </c>
      <c r="F134" s="10" t="s">
        <v>976</v>
      </c>
      <c r="G134" s="10" t="s">
        <v>968</v>
      </c>
      <c r="H134" s="10" t="s">
        <v>969</v>
      </c>
      <c r="I134" s="10" t="s">
        <v>959</v>
      </c>
      <c r="J134" s="17" t="s">
        <v>656</v>
      </c>
      <c r="K134" s="10" t="s">
        <v>971</v>
      </c>
      <c r="L134" s="18"/>
    </row>
    <row r="135" spans="1:12" ht="15">
      <c r="A135" s="15" t="s">
        <v>1108</v>
      </c>
      <c r="B135" s="16">
        <v>32083013</v>
      </c>
      <c r="C135" s="16">
        <v>710108301</v>
      </c>
      <c r="D135" s="10" t="s">
        <v>644</v>
      </c>
      <c r="E135" s="10" t="s">
        <v>966</v>
      </c>
      <c r="F135" s="10" t="s">
        <v>976</v>
      </c>
      <c r="G135" s="10" t="s">
        <v>968</v>
      </c>
      <c r="H135" s="10" t="s">
        <v>969</v>
      </c>
      <c r="I135" s="10" t="s">
        <v>970</v>
      </c>
      <c r="J135" s="17" t="s">
        <v>656</v>
      </c>
      <c r="K135" s="10" t="s">
        <v>971</v>
      </c>
      <c r="L135" s="18"/>
    </row>
    <row r="136" spans="1:12" ht="15">
      <c r="A136" s="15" t="s">
        <v>1109</v>
      </c>
      <c r="B136" s="16">
        <v>32083014</v>
      </c>
      <c r="C136" s="16">
        <v>710108301</v>
      </c>
      <c r="D136" s="10" t="s">
        <v>647</v>
      </c>
      <c r="E136" s="10" t="s">
        <v>966</v>
      </c>
      <c r="F136" s="10" t="s">
        <v>976</v>
      </c>
      <c r="G136" s="10" t="s">
        <v>968</v>
      </c>
      <c r="H136" s="10" t="s">
        <v>969</v>
      </c>
      <c r="I136" s="10" t="s">
        <v>970</v>
      </c>
      <c r="J136" s="17" t="s">
        <v>656</v>
      </c>
      <c r="K136" s="10" t="s">
        <v>971</v>
      </c>
      <c r="L136" s="18"/>
    </row>
    <row r="137" spans="1:12" ht="15">
      <c r="A137" s="15" t="s">
        <v>1110</v>
      </c>
      <c r="B137" s="16">
        <v>32083015</v>
      </c>
      <c r="C137" s="16">
        <v>710108301</v>
      </c>
      <c r="D137" s="10" t="s">
        <v>650</v>
      </c>
      <c r="E137" s="10" t="s">
        <v>973</v>
      </c>
      <c r="F137" s="10" t="s">
        <v>976</v>
      </c>
      <c r="G137" s="10" t="s">
        <v>968</v>
      </c>
      <c r="H137" s="10" t="s">
        <v>969</v>
      </c>
      <c r="I137" s="10" t="s">
        <v>959</v>
      </c>
      <c r="J137" s="17" t="s">
        <v>656</v>
      </c>
      <c r="K137" s="10" t="s">
        <v>971</v>
      </c>
      <c r="L137" s="18"/>
    </row>
    <row r="138" spans="1:12" ht="15">
      <c r="A138" s="15" t="s">
        <v>1111</v>
      </c>
      <c r="B138" s="16">
        <v>32083016</v>
      </c>
      <c r="C138" s="16">
        <v>710108301</v>
      </c>
      <c r="D138" s="10" t="s">
        <v>652</v>
      </c>
      <c r="E138" s="10" t="s">
        <v>966</v>
      </c>
      <c r="F138" s="10" t="s">
        <v>976</v>
      </c>
      <c r="G138" s="10" t="s">
        <v>968</v>
      </c>
      <c r="H138" s="10" t="s">
        <v>969</v>
      </c>
      <c r="I138" s="10" t="s">
        <v>970</v>
      </c>
      <c r="J138" s="17" t="s">
        <v>656</v>
      </c>
      <c r="K138" s="10" t="s">
        <v>971</v>
      </c>
      <c r="L138" s="18"/>
    </row>
    <row r="139" spans="1:12" ht="15">
      <c r="A139" s="15" t="s">
        <v>1112</v>
      </c>
      <c r="B139" s="16">
        <v>32083017</v>
      </c>
      <c r="C139" s="16">
        <v>710108301</v>
      </c>
      <c r="D139" s="10" t="s">
        <v>655</v>
      </c>
      <c r="E139" s="10" t="s">
        <v>973</v>
      </c>
      <c r="F139" s="10" t="s">
        <v>976</v>
      </c>
      <c r="G139" s="10" t="s">
        <v>968</v>
      </c>
      <c r="H139" s="10" t="s">
        <v>969</v>
      </c>
      <c r="I139" s="10" t="s">
        <v>970</v>
      </c>
      <c r="J139" s="17" t="s">
        <v>656</v>
      </c>
      <c r="K139" s="10" t="s">
        <v>971</v>
      </c>
      <c r="L139" s="18"/>
    </row>
    <row r="140" spans="1:12" ht="15">
      <c r="A140" s="15" t="s">
        <v>1113</v>
      </c>
      <c r="B140" s="16">
        <v>32083021</v>
      </c>
      <c r="C140" s="16">
        <v>710108302</v>
      </c>
      <c r="D140" s="10" t="s">
        <v>638</v>
      </c>
      <c r="E140" s="10" t="s">
        <v>966</v>
      </c>
      <c r="F140" s="10" t="s">
        <v>976</v>
      </c>
      <c r="G140" s="10" t="s">
        <v>968</v>
      </c>
      <c r="H140" s="10" t="s">
        <v>969</v>
      </c>
      <c r="I140" s="10" t="s">
        <v>970</v>
      </c>
      <c r="J140" s="17" t="s">
        <v>656</v>
      </c>
      <c r="K140" s="10" t="s">
        <v>971</v>
      </c>
      <c r="L140" s="18"/>
    </row>
    <row r="141" spans="1:12" ht="15">
      <c r="A141" s="15" t="s">
        <v>1114</v>
      </c>
      <c r="B141" s="16">
        <v>32083022</v>
      </c>
      <c r="C141" s="16">
        <v>710108302</v>
      </c>
      <c r="D141" s="10" t="s">
        <v>643</v>
      </c>
      <c r="E141" s="10" t="s">
        <v>973</v>
      </c>
      <c r="F141" s="10" t="s">
        <v>976</v>
      </c>
      <c r="G141" s="10" t="s">
        <v>968</v>
      </c>
      <c r="H141" s="10" t="s">
        <v>969</v>
      </c>
      <c r="I141" s="10" t="s">
        <v>959</v>
      </c>
      <c r="J141" s="17" t="s">
        <v>656</v>
      </c>
      <c r="K141" s="10" t="s">
        <v>971</v>
      </c>
      <c r="L141" s="18"/>
    </row>
    <row r="142" spans="1:12" ht="15">
      <c r="A142" s="15" t="s">
        <v>1115</v>
      </c>
      <c r="B142" s="16">
        <v>32083024</v>
      </c>
      <c r="C142" s="16">
        <v>710108302</v>
      </c>
      <c r="D142" s="10" t="s">
        <v>647</v>
      </c>
      <c r="E142" s="10" t="s">
        <v>966</v>
      </c>
      <c r="F142" s="10" t="s">
        <v>976</v>
      </c>
      <c r="G142" s="10" t="s">
        <v>968</v>
      </c>
      <c r="H142" s="10" t="s">
        <v>969</v>
      </c>
      <c r="I142" s="10" t="s">
        <v>970</v>
      </c>
      <c r="J142" s="17" t="s">
        <v>656</v>
      </c>
      <c r="K142" s="10" t="s">
        <v>971</v>
      </c>
      <c r="L142" s="18"/>
    </row>
    <row r="143" spans="1:12" ht="15">
      <c r="A143" s="15" t="s">
        <v>1116</v>
      </c>
      <c r="B143" s="16">
        <v>32083025</v>
      </c>
      <c r="C143" s="16">
        <v>710108302</v>
      </c>
      <c r="D143" s="10" t="s">
        <v>650</v>
      </c>
      <c r="E143" s="10" t="s">
        <v>966</v>
      </c>
      <c r="F143" s="10" t="s">
        <v>976</v>
      </c>
      <c r="G143" s="10" t="s">
        <v>968</v>
      </c>
      <c r="H143" s="10" t="s">
        <v>969</v>
      </c>
      <c r="I143" s="10" t="s">
        <v>970</v>
      </c>
      <c r="J143" s="17" t="s">
        <v>656</v>
      </c>
      <c r="K143" s="10" t="s">
        <v>971</v>
      </c>
      <c r="L143" s="18"/>
    </row>
    <row r="144" spans="1:12" ht="15">
      <c r="A144" s="15" t="s">
        <v>1117</v>
      </c>
      <c r="B144" s="16">
        <v>32090051</v>
      </c>
      <c r="C144" s="16">
        <v>710109005</v>
      </c>
      <c r="D144" s="10" t="s">
        <v>638</v>
      </c>
      <c r="E144" s="10" t="s">
        <v>966</v>
      </c>
      <c r="F144" s="10" t="s">
        <v>967</v>
      </c>
      <c r="G144" s="10" t="s">
        <v>968</v>
      </c>
      <c r="H144" s="10" t="s">
        <v>969</v>
      </c>
      <c r="I144" s="10" t="s">
        <v>970</v>
      </c>
      <c r="J144" s="17" t="s">
        <v>659</v>
      </c>
      <c r="K144" s="10" t="s">
        <v>971</v>
      </c>
      <c r="L144" s="18"/>
    </row>
    <row r="145" spans="1:12" ht="15">
      <c r="A145" s="15" t="s">
        <v>1118</v>
      </c>
      <c r="B145" s="16">
        <v>32090054</v>
      </c>
      <c r="C145" s="16">
        <v>710109005</v>
      </c>
      <c r="D145" s="10" t="s">
        <v>647</v>
      </c>
      <c r="E145" s="10" t="s">
        <v>966</v>
      </c>
      <c r="F145" s="10" t="s">
        <v>974</v>
      </c>
      <c r="G145" s="10" t="s">
        <v>968</v>
      </c>
      <c r="H145" s="10" t="s">
        <v>969</v>
      </c>
      <c r="I145" s="10" t="s">
        <v>970</v>
      </c>
      <c r="J145" s="17" t="s">
        <v>659</v>
      </c>
      <c r="K145" s="10" t="s">
        <v>971</v>
      </c>
      <c r="L145" s="18"/>
    </row>
    <row r="146" spans="1:12" ht="15">
      <c r="A146" s="15" t="s">
        <v>1119</v>
      </c>
      <c r="B146" s="16">
        <v>32090055</v>
      </c>
      <c r="C146" s="16">
        <v>710109005</v>
      </c>
      <c r="D146" s="10" t="s">
        <v>650</v>
      </c>
      <c r="E146" s="10" t="s">
        <v>966</v>
      </c>
      <c r="F146" s="10" t="s">
        <v>967</v>
      </c>
      <c r="G146" s="10" t="s">
        <v>968</v>
      </c>
      <c r="H146" s="10" t="s">
        <v>969</v>
      </c>
      <c r="I146" s="10" t="s">
        <v>970</v>
      </c>
      <c r="J146" s="17" t="s">
        <v>659</v>
      </c>
      <c r="K146" s="10" t="s">
        <v>971</v>
      </c>
      <c r="L146" s="18"/>
    </row>
    <row r="147" spans="1:12" ht="15">
      <c r="A147" s="15" t="s">
        <v>1120</v>
      </c>
      <c r="B147" s="16">
        <v>32090056</v>
      </c>
      <c r="C147" s="16">
        <v>710109005</v>
      </c>
      <c r="D147" s="10" t="s">
        <v>652</v>
      </c>
      <c r="E147" s="10" t="s">
        <v>966</v>
      </c>
      <c r="F147" s="10" t="s">
        <v>967</v>
      </c>
      <c r="G147" s="10" t="s">
        <v>968</v>
      </c>
      <c r="H147" s="10" t="s">
        <v>969</v>
      </c>
      <c r="I147" s="10" t="s">
        <v>970</v>
      </c>
      <c r="J147" s="17" t="s">
        <v>659</v>
      </c>
      <c r="K147" s="10" t="s">
        <v>971</v>
      </c>
      <c r="L147" s="18"/>
    </row>
    <row r="148" spans="1:12" ht="15">
      <c r="A148" s="15" t="s">
        <v>1121</v>
      </c>
      <c r="B148" s="16">
        <v>32090057</v>
      </c>
      <c r="C148" s="16">
        <v>710109005</v>
      </c>
      <c r="D148" s="10" t="s">
        <v>655</v>
      </c>
      <c r="E148" s="10" t="s">
        <v>973</v>
      </c>
      <c r="F148" s="10" t="s">
        <v>974</v>
      </c>
      <c r="G148" s="10" t="s">
        <v>968</v>
      </c>
      <c r="H148" s="10" t="s">
        <v>969</v>
      </c>
      <c r="I148" s="10" t="s">
        <v>970</v>
      </c>
      <c r="J148" s="17" t="s">
        <v>659</v>
      </c>
      <c r="K148" s="10" t="s">
        <v>971</v>
      </c>
      <c r="L148" s="18"/>
    </row>
    <row r="149" spans="1:12" ht="15">
      <c r="A149" s="15" t="s">
        <v>1122</v>
      </c>
      <c r="B149" s="16">
        <v>32090058</v>
      </c>
      <c r="C149" s="16">
        <v>710109005</v>
      </c>
      <c r="D149" s="10" t="s">
        <v>658</v>
      </c>
      <c r="E149" s="10" t="s">
        <v>966</v>
      </c>
      <c r="F149" s="10" t="s">
        <v>967</v>
      </c>
      <c r="G149" s="10" t="s">
        <v>968</v>
      </c>
      <c r="H149" s="10" t="s">
        <v>969</v>
      </c>
      <c r="I149" s="10" t="s">
        <v>970</v>
      </c>
      <c r="J149" s="17" t="s">
        <v>659</v>
      </c>
      <c r="K149" s="10" t="s">
        <v>971</v>
      </c>
      <c r="L149" s="18"/>
    </row>
    <row r="150" spans="1:12" ht="15">
      <c r="A150" s="15" t="s">
        <v>1123</v>
      </c>
      <c r="B150" s="16">
        <v>32090059</v>
      </c>
      <c r="C150" s="16">
        <v>710109005</v>
      </c>
      <c r="D150" s="10" t="s">
        <v>661</v>
      </c>
      <c r="E150" s="10" t="s">
        <v>966</v>
      </c>
      <c r="F150" s="10" t="s">
        <v>967</v>
      </c>
      <c r="G150" s="10" t="s">
        <v>968</v>
      </c>
      <c r="H150" s="10" t="s">
        <v>969</v>
      </c>
      <c r="I150" s="10" t="s">
        <v>970</v>
      </c>
      <c r="J150" s="17" t="s">
        <v>659</v>
      </c>
      <c r="K150" s="10" t="s">
        <v>971</v>
      </c>
      <c r="L150" s="18"/>
    </row>
    <row r="151" spans="1:12" ht="15">
      <c r="A151" s="15" t="s">
        <v>1124</v>
      </c>
      <c r="B151" s="16">
        <v>32090083</v>
      </c>
      <c r="C151" s="16">
        <v>710109008</v>
      </c>
      <c r="D151" s="10" t="s">
        <v>644</v>
      </c>
      <c r="E151" s="10" t="s">
        <v>973</v>
      </c>
      <c r="F151" s="10" t="s">
        <v>976</v>
      </c>
      <c r="G151" s="10" t="s">
        <v>968</v>
      </c>
      <c r="H151" s="10" t="s">
        <v>969</v>
      </c>
      <c r="I151" s="10" t="s">
        <v>970</v>
      </c>
      <c r="J151" s="17" t="s">
        <v>659</v>
      </c>
      <c r="K151" s="10" t="s">
        <v>971</v>
      </c>
      <c r="L151" s="18"/>
    </row>
    <row r="152" spans="1:12" ht="15">
      <c r="A152" s="15" t="s">
        <v>1125</v>
      </c>
      <c r="B152" s="16">
        <v>32090084</v>
      </c>
      <c r="C152" s="16">
        <v>710109008</v>
      </c>
      <c r="D152" s="10" t="s">
        <v>647</v>
      </c>
      <c r="E152" s="10" t="s">
        <v>973</v>
      </c>
      <c r="F152" s="10" t="s">
        <v>967</v>
      </c>
      <c r="G152" s="10" t="s">
        <v>968</v>
      </c>
      <c r="H152" s="10" t="s">
        <v>969</v>
      </c>
      <c r="I152" s="10" t="s">
        <v>957</v>
      </c>
      <c r="J152" s="17" t="s">
        <v>659</v>
      </c>
      <c r="K152" s="10" t="s">
        <v>971</v>
      </c>
      <c r="L152" s="18"/>
    </row>
    <row r="153" spans="1:12" ht="15">
      <c r="A153" s="15" t="s">
        <v>1126</v>
      </c>
      <c r="B153" s="16">
        <v>32090085</v>
      </c>
      <c r="C153" s="16">
        <v>710109008</v>
      </c>
      <c r="D153" s="10" t="s">
        <v>650</v>
      </c>
      <c r="E153" s="10" t="s">
        <v>966</v>
      </c>
      <c r="F153" s="10" t="s">
        <v>974</v>
      </c>
      <c r="G153" s="10" t="s">
        <v>968</v>
      </c>
      <c r="H153" s="10" t="s">
        <v>969</v>
      </c>
      <c r="I153" s="10" t="s">
        <v>970</v>
      </c>
      <c r="J153" s="17" t="s">
        <v>659</v>
      </c>
      <c r="K153" s="10" t="s">
        <v>971</v>
      </c>
      <c r="L153" s="18"/>
    </row>
    <row r="154" spans="1:12" ht="15">
      <c r="A154" s="15" t="s">
        <v>1127</v>
      </c>
      <c r="B154" s="16">
        <v>32090086</v>
      </c>
      <c r="C154" s="16">
        <v>710109008</v>
      </c>
      <c r="D154" s="10" t="s">
        <v>652</v>
      </c>
      <c r="E154" s="10" t="s">
        <v>966</v>
      </c>
      <c r="F154" s="10" t="s">
        <v>995</v>
      </c>
      <c r="G154" s="10" t="s">
        <v>968</v>
      </c>
      <c r="H154" s="10" t="s">
        <v>969</v>
      </c>
      <c r="I154" s="10" t="s">
        <v>957</v>
      </c>
      <c r="J154" s="17" t="s">
        <v>659</v>
      </c>
      <c r="K154" s="10" t="s">
        <v>971</v>
      </c>
      <c r="L154" s="18"/>
    </row>
    <row r="155" spans="1:12" ht="15">
      <c r="A155" s="15" t="s">
        <v>1128</v>
      </c>
      <c r="B155" s="16">
        <v>32090089</v>
      </c>
      <c r="C155" s="16">
        <v>710109008</v>
      </c>
      <c r="D155" s="10" t="s">
        <v>661</v>
      </c>
      <c r="E155" s="10" t="s">
        <v>973</v>
      </c>
      <c r="F155" s="10" t="s">
        <v>974</v>
      </c>
      <c r="G155" s="10" t="s">
        <v>968</v>
      </c>
      <c r="H155" s="10" t="s">
        <v>969</v>
      </c>
      <c r="I155" s="10" t="s">
        <v>957</v>
      </c>
      <c r="J155" s="17" t="s">
        <v>659</v>
      </c>
      <c r="K155" s="10" t="s">
        <v>971</v>
      </c>
      <c r="L155" s="18"/>
    </row>
    <row r="156" spans="1:12" ht="15">
      <c r="A156" s="15" t="s">
        <v>1129</v>
      </c>
      <c r="B156" s="16">
        <v>32100011</v>
      </c>
      <c r="C156" s="16">
        <v>710110001</v>
      </c>
      <c r="D156" s="10" t="s">
        <v>638</v>
      </c>
      <c r="E156" s="10" t="s">
        <v>966</v>
      </c>
      <c r="F156" s="10" t="s">
        <v>976</v>
      </c>
      <c r="G156" s="10" t="s">
        <v>968</v>
      </c>
      <c r="H156" s="10" t="s">
        <v>969</v>
      </c>
      <c r="I156" s="10" t="s">
        <v>970</v>
      </c>
      <c r="J156" s="17" t="s">
        <v>662</v>
      </c>
      <c r="K156" s="10" t="s">
        <v>971</v>
      </c>
      <c r="L156" s="18"/>
    </row>
    <row r="157" spans="1:12" ht="15">
      <c r="A157" s="15" t="s">
        <v>1130</v>
      </c>
      <c r="B157" s="16">
        <v>32100012</v>
      </c>
      <c r="C157" s="16">
        <v>710110001</v>
      </c>
      <c r="D157" s="10" t="s">
        <v>643</v>
      </c>
      <c r="E157" s="10" t="s">
        <v>966</v>
      </c>
      <c r="F157" s="10" t="s">
        <v>974</v>
      </c>
      <c r="G157" s="10" t="s">
        <v>968</v>
      </c>
      <c r="H157" s="10" t="s">
        <v>969</v>
      </c>
      <c r="I157" s="10" t="s">
        <v>970</v>
      </c>
      <c r="J157" s="17" t="s">
        <v>662</v>
      </c>
      <c r="K157" s="10" t="s">
        <v>971</v>
      </c>
      <c r="L157" s="18"/>
    </row>
    <row r="158" spans="1:12" ht="15">
      <c r="A158" s="15" t="s">
        <v>1131</v>
      </c>
      <c r="B158" s="16">
        <v>32100013</v>
      </c>
      <c r="C158" s="16">
        <v>710110001</v>
      </c>
      <c r="D158" s="10" t="s">
        <v>644</v>
      </c>
      <c r="E158" s="10" t="s">
        <v>966</v>
      </c>
      <c r="F158" s="10" t="s">
        <v>974</v>
      </c>
      <c r="G158" s="10" t="s">
        <v>968</v>
      </c>
      <c r="H158" s="10" t="s">
        <v>969</v>
      </c>
      <c r="I158" s="10" t="s">
        <v>970</v>
      </c>
      <c r="J158" s="17" t="s">
        <v>662</v>
      </c>
      <c r="K158" s="10" t="s">
        <v>971</v>
      </c>
      <c r="L158" s="18"/>
    </row>
    <row r="159" spans="1:12" ht="15">
      <c r="A159" s="15" t="s">
        <v>1132</v>
      </c>
      <c r="B159" s="16">
        <v>32100014</v>
      </c>
      <c r="C159" s="16">
        <v>710110001</v>
      </c>
      <c r="D159" s="10" t="s">
        <v>647</v>
      </c>
      <c r="E159" s="10" t="s">
        <v>973</v>
      </c>
      <c r="F159" s="10" t="s">
        <v>976</v>
      </c>
      <c r="G159" s="10" t="s">
        <v>968</v>
      </c>
      <c r="H159" s="10" t="s">
        <v>969</v>
      </c>
      <c r="I159" s="10" t="s">
        <v>970</v>
      </c>
      <c r="J159" s="17" t="s">
        <v>662</v>
      </c>
      <c r="K159" s="10" t="s">
        <v>971</v>
      </c>
      <c r="L159" s="18"/>
    </row>
    <row r="160" spans="1:12" ht="15">
      <c r="A160" s="15" t="s">
        <v>1133</v>
      </c>
      <c r="B160" s="16">
        <v>32100015</v>
      </c>
      <c r="C160" s="16">
        <v>710110001</v>
      </c>
      <c r="D160" s="10" t="s">
        <v>650</v>
      </c>
      <c r="E160" s="10" t="s">
        <v>966</v>
      </c>
      <c r="F160" s="10" t="s">
        <v>976</v>
      </c>
      <c r="G160" s="10" t="s">
        <v>968</v>
      </c>
      <c r="H160" s="10" t="s">
        <v>969</v>
      </c>
      <c r="I160" s="10" t="s">
        <v>970</v>
      </c>
      <c r="J160" s="17" t="s">
        <v>662</v>
      </c>
      <c r="K160" s="10" t="s">
        <v>971</v>
      </c>
      <c r="L160" s="18"/>
    </row>
    <row r="161" spans="1:12" ht="15">
      <c r="A161" s="15" t="s">
        <v>1134</v>
      </c>
      <c r="B161" s="16">
        <v>32100016</v>
      </c>
      <c r="C161" s="16">
        <v>710110001</v>
      </c>
      <c r="D161" s="10" t="s">
        <v>652</v>
      </c>
      <c r="E161" s="10" t="s">
        <v>973</v>
      </c>
      <c r="F161" s="10" t="s">
        <v>974</v>
      </c>
      <c r="G161" s="10" t="s">
        <v>968</v>
      </c>
      <c r="H161" s="10" t="s">
        <v>969</v>
      </c>
      <c r="I161" s="10" t="s">
        <v>970</v>
      </c>
      <c r="J161" s="17" t="s">
        <v>662</v>
      </c>
      <c r="K161" s="10" t="s">
        <v>971</v>
      </c>
      <c r="L161" s="18"/>
    </row>
    <row r="162" spans="1:12" ht="15">
      <c r="A162" s="15" t="s">
        <v>1135</v>
      </c>
      <c r="B162" s="16">
        <v>32100017</v>
      </c>
      <c r="C162" s="16">
        <v>710110001</v>
      </c>
      <c r="D162" s="10" t="s">
        <v>655</v>
      </c>
      <c r="E162" s="10" t="s">
        <v>966</v>
      </c>
      <c r="F162" s="10" t="s">
        <v>974</v>
      </c>
      <c r="G162" s="10" t="s">
        <v>968</v>
      </c>
      <c r="H162" s="10" t="s">
        <v>969</v>
      </c>
      <c r="I162" s="10" t="s">
        <v>970</v>
      </c>
      <c r="J162" s="17" t="s">
        <v>662</v>
      </c>
      <c r="K162" s="10" t="s">
        <v>971</v>
      </c>
      <c r="L162" s="18"/>
    </row>
    <row r="163" spans="1:12" ht="15">
      <c r="A163" s="15" t="s">
        <v>1136</v>
      </c>
      <c r="B163" s="16">
        <v>32100018</v>
      </c>
      <c r="C163" s="16">
        <v>710110001</v>
      </c>
      <c r="D163" s="10" t="s">
        <v>658</v>
      </c>
      <c r="E163" s="10" t="s">
        <v>973</v>
      </c>
      <c r="F163" s="10" t="s">
        <v>974</v>
      </c>
      <c r="G163" s="10" t="s">
        <v>968</v>
      </c>
      <c r="H163" s="10" t="s">
        <v>969</v>
      </c>
      <c r="I163" s="10" t="s">
        <v>970</v>
      </c>
      <c r="J163" s="17" t="s">
        <v>662</v>
      </c>
      <c r="K163" s="10" t="s">
        <v>971</v>
      </c>
      <c r="L163" s="18"/>
    </row>
    <row r="164" spans="1:12" ht="15">
      <c r="A164" s="15" t="s">
        <v>1137</v>
      </c>
      <c r="B164" s="16">
        <v>32100019</v>
      </c>
      <c r="C164" s="16">
        <v>710110001</v>
      </c>
      <c r="D164" s="10" t="s">
        <v>661</v>
      </c>
      <c r="E164" s="10" t="s">
        <v>973</v>
      </c>
      <c r="F164" s="10" t="s">
        <v>976</v>
      </c>
      <c r="G164" s="10" t="s">
        <v>968</v>
      </c>
      <c r="H164" s="10" t="s">
        <v>969</v>
      </c>
      <c r="I164" s="10" t="s">
        <v>970</v>
      </c>
      <c r="J164" s="17" t="s">
        <v>662</v>
      </c>
      <c r="K164" s="10" t="s">
        <v>971</v>
      </c>
      <c r="L164" s="18"/>
    </row>
    <row r="165" spans="1:12" ht="15">
      <c r="A165" s="15" t="s">
        <v>1138</v>
      </c>
      <c r="B165" s="16">
        <v>32100075</v>
      </c>
      <c r="C165" s="16">
        <v>710110007</v>
      </c>
      <c r="D165" s="10" t="s">
        <v>650</v>
      </c>
      <c r="E165" s="10" t="s">
        <v>966</v>
      </c>
      <c r="F165" s="10" t="s">
        <v>974</v>
      </c>
      <c r="G165" s="10" t="s">
        <v>968</v>
      </c>
      <c r="H165" s="10" t="s">
        <v>969</v>
      </c>
      <c r="I165" s="10" t="s">
        <v>970</v>
      </c>
      <c r="J165" s="17" t="s">
        <v>662</v>
      </c>
      <c r="K165" s="10" t="s">
        <v>971</v>
      </c>
      <c r="L165" s="18"/>
    </row>
    <row r="166" spans="1:12" ht="15">
      <c r="A166" s="15" t="s">
        <v>1139</v>
      </c>
      <c r="B166" s="16">
        <v>32101033</v>
      </c>
      <c r="C166" s="16">
        <v>710110103</v>
      </c>
      <c r="D166" s="10" t="s">
        <v>644</v>
      </c>
      <c r="E166" s="10" t="s">
        <v>966</v>
      </c>
      <c r="F166" s="10" t="s">
        <v>974</v>
      </c>
      <c r="G166" s="10" t="s">
        <v>968</v>
      </c>
      <c r="H166" s="10" t="s">
        <v>969</v>
      </c>
      <c r="I166" s="10" t="s">
        <v>970</v>
      </c>
      <c r="J166" s="17" t="s">
        <v>659</v>
      </c>
      <c r="K166" s="10" t="s">
        <v>971</v>
      </c>
      <c r="L166" s="18"/>
    </row>
    <row r="167" spans="1:12" ht="15">
      <c r="A167" s="15" t="s">
        <v>1140</v>
      </c>
      <c r="B167" s="16">
        <v>32110012</v>
      </c>
      <c r="C167" s="16">
        <v>710111001</v>
      </c>
      <c r="D167" s="10" t="s">
        <v>643</v>
      </c>
      <c r="E167" s="10" t="s">
        <v>966</v>
      </c>
      <c r="F167" s="10" t="s">
        <v>976</v>
      </c>
      <c r="G167" s="10" t="s">
        <v>968</v>
      </c>
      <c r="H167" s="10" t="s">
        <v>969</v>
      </c>
      <c r="I167" s="10" t="s">
        <v>970</v>
      </c>
      <c r="J167" s="17" t="s">
        <v>665</v>
      </c>
      <c r="K167" s="10" t="s">
        <v>971</v>
      </c>
      <c r="L167" s="18"/>
    </row>
    <row r="168" spans="1:12" ht="15">
      <c r="A168" s="15" t="s">
        <v>1141</v>
      </c>
      <c r="B168" s="16">
        <v>32110015</v>
      </c>
      <c r="C168" s="16">
        <v>710111001</v>
      </c>
      <c r="D168" s="10" t="s">
        <v>650</v>
      </c>
      <c r="E168" s="10" t="s">
        <v>966</v>
      </c>
      <c r="F168" s="10" t="s">
        <v>976</v>
      </c>
      <c r="G168" s="10" t="s">
        <v>968</v>
      </c>
      <c r="H168" s="10" t="s">
        <v>969</v>
      </c>
      <c r="I168" s="10" t="s">
        <v>970</v>
      </c>
      <c r="J168" s="17" t="s">
        <v>665</v>
      </c>
      <c r="K168" s="10" t="s">
        <v>971</v>
      </c>
      <c r="L168" s="18"/>
    </row>
    <row r="169" spans="1:12" ht="15">
      <c r="A169" s="15" t="s">
        <v>1142</v>
      </c>
      <c r="B169" s="16">
        <v>32110016</v>
      </c>
      <c r="C169" s="16">
        <v>710111001</v>
      </c>
      <c r="D169" s="10" t="s">
        <v>652</v>
      </c>
      <c r="E169" s="10" t="s">
        <v>973</v>
      </c>
      <c r="F169" s="10" t="s">
        <v>976</v>
      </c>
      <c r="G169" s="10" t="s">
        <v>968</v>
      </c>
      <c r="H169" s="10" t="s">
        <v>969</v>
      </c>
      <c r="I169" s="10" t="s">
        <v>970</v>
      </c>
      <c r="J169" s="17" t="s">
        <v>665</v>
      </c>
      <c r="K169" s="10" t="s">
        <v>971</v>
      </c>
      <c r="L169" s="18"/>
    </row>
    <row r="170" spans="1:12" ht="15">
      <c r="A170" s="15" t="s">
        <v>1143</v>
      </c>
      <c r="B170" s="16">
        <v>32110018</v>
      </c>
      <c r="C170" s="16">
        <v>710111001</v>
      </c>
      <c r="D170" s="10" t="s">
        <v>658</v>
      </c>
      <c r="E170" s="10" t="s">
        <v>966</v>
      </c>
      <c r="F170" s="10" t="s">
        <v>976</v>
      </c>
      <c r="G170" s="10" t="s">
        <v>968</v>
      </c>
      <c r="H170" s="10" t="s">
        <v>969</v>
      </c>
      <c r="I170" s="10" t="s">
        <v>970</v>
      </c>
      <c r="J170" s="17" t="s">
        <v>665</v>
      </c>
      <c r="K170" s="10" t="s">
        <v>971</v>
      </c>
      <c r="L170" s="18"/>
    </row>
    <row r="171" spans="1:12" ht="15">
      <c r="A171" s="15" t="s">
        <v>1144</v>
      </c>
      <c r="B171" s="16">
        <v>32110019</v>
      </c>
      <c r="C171" s="16">
        <v>710111001</v>
      </c>
      <c r="D171" s="10" t="s">
        <v>661</v>
      </c>
      <c r="E171" s="10" t="s">
        <v>973</v>
      </c>
      <c r="F171" s="10" t="s">
        <v>976</v>
      </c>
      <c r="G171" s="10" t="s">
        <v>968</v>
      </c>
      <c r="H171" s="10" t="s">
        <v>969</v>
      </c>
      <c r="I171" s="10" t="s">
        <v>970</v>
      </c>
      <c r="J171" s="17" t="s">
        <v>665</v>
      </c>
      <c r="K171" s="10" t="s">
        <v>971</v>
      </c>
      <c r="L171" s="18"/>
    </row>
    <row r="172" spans="1:12" ht="15">
      <c r="A172" s="15" t="s">
        <v>1145</v>
      </c>
      <c r="B172" s="16">
        <v>32110021</v>
      </c>
      <c r="C172" s="16">
        <v>710111002</v>
      </c>
      <c r="D172" s="10" t="s">
        <v>638</v>
      </c>
      <c r="E172" s="10" t="s">
        <v>973</v>
      </c>
      <c r="F172" s="10" t="s">
        <v>974</v>
      </c>
      <c r="G172" s="10" t="s">
        <v>968</v>
      </c>
      <c r="H172" s="10" t="s">
        <v>969</v>
      </c>
      <c r="I172" s="10" t="s">
        <v>970</v>
      </c>
      <c r="J172" s="17" t="s">
        <v>668</v>
      </c>
      <c r="K172" s="10" t="s">
        <v>971</v>
      </c>
      <c r="L172" s="18"/>
    </row>
    <row r="173" spans="1:12" ht="15">
      <c r="A173" s="15" t="s">
        <v>1146</v>
      </c>
      <c r="B173" s="16">
        <v>32110022</v>
      </c>
      <c r="C173" s="16">
        <v>710111002</v>
      </c>
      <c r="D173" s="10" t="s">
        <v>643</v>
      </c>
      <c r="E173" s="10" t="s">
        <v>966</v>
      </c>
      <c r="F173" s="10" t="s">
        <v>974</v>
      </c>
      <c r="G173" s="10" t="s">
        <v>968</v>
      </c>
      <c r="H173" s="10" t="s">
        <v>969</v>
      </c>
      <c r="I173" s="10" t="s">
        <v>970</v>
      </c>
      <c r="J173" s="17" t="s">
        <v>668</v>
      </c>
      <c r="K173" s="10" t="s">
        <v>971</v>
      </c>
      <c r="L173" s="18"/>
    </row>
    <row r="174" spans="1:12" ht="15">
      <c r="A174" s="15" t="s">
        <v>1147</v>
      </c>
      <c r="B174" s="16">
        <v>32110023</v>
      </c>
      <c r="C174" s="16">
        <v>710111002</v>
      </c>
      <c r="D174" s="10" t="s">
        <v>644</v>
      </c>
      <c r="E174" s="10" t="s">
        <v>966</v>
      </c>
      <c r="F174" s="10" t="s">
        <v>974</v>
      </c>
      <c r="G174" s="10" t="s">
        <v>968</v>
      </c>
      <c r="H174" s="10" t="s">
        <v>969</v>
      </c>
      <c r="I174" s="10" t="s">
        <v>970</v>
      </c>
      <c r="J174" s="17" t="s">
        <v>668</v>
      </c>
      <c r="K174" s="10" t="s">
        <v>971</v>
      </c>
      <c r="L174" s="18"/>
    </row>
    <row r="175" spans="1:12" ht="15">
      <c r="A175" s="15" t="s">
        <v>1148</v>
      </c>
      <c r="B175" s="16">
        <v>32110024</v>
      </c>
      <c r="C175" s="16">
        <v>710111002</v>
      </c>
      <c r="D175" s="10" t="s">
        <v>647</v>
      </c>
      <c r="E175" s="10" t="s">
        <v>973</v>
      </c>
      <c r="F175" s="10" t="s">
        <v>974</v>
      </c>
      <c r="G175" s="10" t="s">
        <v>968</v>
      </c>
      <c r="H175" s="10" t="s">
        <v>969</v>
      </c>
      <c r="I175" s="10" t="s">
        <v>970</v>
      </c>
      <c r="J175" s="17" t="s">
        <v>668</v>
      </c>
      <c r="K175" s="10" t="s">
        <v>971</v>
      </c>
      <c r="L175" s="18"/>
    </row>
    <row r="176" spans="1:12" ht="15">
      <c r="A176" s="15" t="s">
        <v>1149</v>
      </c>
      <c r="B176" s="16">
        <v>32110025</v>
      </c>
      <c r="C176" s="16">
        <v>710111002</v>
      </c>
      <c r="D176" s="10" t="s">
        <v>650</v>
      </c>
      <c r="E176" s="10" t="s">
        <v>966</v>
      </c>
      <c r="F176" s="10" t="s">
        <v>974</v>
      </c>
      <c r="G176" s="10" t="s">
        <v>968</v>
      </c>
      <c r="H176" s="10" t="s">
        <v>969</v>
      </c>
      <c r="I176" s="10" t="s">
        <v>970</v>
      </c>
      <c r="J176" s="17" t="s">
        <v>668</v>
      </c>
      <c r="K176" s="10" t="s">
        <v>971</v>
      </c>
      <c r="L176" s="18"/>
    </row>
    <row r="177" spans="1:12" ht="15">
      <c r="A177" s="15" t="s">
        <v>1150</v>
      </c>
      <c r="B177" s="16">
        <v>32110026</v>
      </c>
      <c r="C177" s="16">
        <v>710111002</v>
      </c>
      <c r="D177" s="10" t="s">
        <v>652</v>
      </c>
      <c r="E177" s="10" t="s">
        <v>973</v>
      </c>
      <c r="F177" s="10" t="s">
        <v>974</v>
      </c>
      <c r="G177" s="10" t="s">
        <v>968</v>
      </c>
      <c r="H177" s="10" t="s">
        <v>969</v>
      </c>
      <c r="I177" s="10" t="s">
        <v>970</v>
      </c>
      <c r="J177" s="17" t="s">
        <v>668</v>
      </c>
      <c r="K177" s="10" t="s">
        <v>971</v>
      </c>
      <c r="L177" s="18"/>
    </row>
    <row r="178" spans="1:12" ht="15">
      <c r="A178" s="15" t="s">
        <v>1151</v>
      </c>
      <c r="B178" s="16">
        <v>32110027</v>
      </c>
      <c r="C178" s="16">
        <v>710111002</v>
      </c>
      <c r="D178" s="10" t="s">
        <v>655</v>
      </c>
      <c r="E178" s="10" t="s">
        <v>966</v>
      </c>
      <c r="F178" s="10" t="s">
        <v>974</v>
      </c>
      <c r="G178" s="10" t="s">
        <v>968</v>
      </c>
      <c r="H178" s="10" t="s">
        <v>969</v>
      </c>
      <c r="I178" s="10" t="s">
        <v>970</v>
      </c>
      <c r="J178" s="17" t="s">
        <v>668</v>
      </c>
      <c r="K178" s="10" t="s">
        <v>971</v>
      </c>
      <c r="L178" s="18"/>
    </row>
    <row r="179" spans="1:12" ht="15">
      <c r="A179" s="15" t="s">
        <v>1152</v>
      </c>
      <c r="B179" s="16">
        <v>32110028</v>
      </c>
      <c r="C179" s="16">
        <v>710111002</v>
      </c>
      <c r="D179" s="10" t="s">
        <v>658</v>
      </c>
      <c r="E179" s="10" t="s">
        <v>966</v>
      </c>
      <c r="F179" s="10" t="s">
        <v>974</v>
      </c>
      <c r="G179" s="10" t="s">
        <v>968</v>
      </c>
      <c r="H179" s="10" t="s">
        <v>969</v>
      </c>
      <c r="I179" s="10" t="s">
        <v>970</v>
      </c>
      <c r="J179" s="17" t="s">
        <v>668</v>
      </c>
      <c r="K179" s="10" t="s">
        <v>971</v>
      </c>
      <c r="L179" s="18"/>
    </row>
    <row r="180" spans="1:12" ht="15">
      <c r="A180" s="15" t="s">
        <v>1153</v>
      </c>
      <c r="B180" s="16">
        <v>32110029</v>
      </c>
      <c r="C180" s="16">
        <v>710111002</v>
      </c>
      <c r="D180" s="10" t="s">
        <v>661</v>
      </c>
      <c r="E180" s="10" t="s">
        <v>973</v>
      </c>
      <c r="F180" s="10" t="s">
        <v>974</v>
      </c>
      <c r="G180" s="10" t="s">
        <v>968</v>
      </c>
      <c r="H180" s="10" t="s">
        <v>969</v>
      </c>
      <c r="I180" s="10" t="s">
        <v>970</v>
      </c>
      <c r="J180" s="17" t="s">
        <v>668</v>
      </c>
      <c r="K180" s="10" t="s">
        <v>971</v>
      </c>
      <c r="L180" s="18"/>
    </row>
    <row r="181" spans="1:12" ht="15">
      <c r="A181" s="15" t="s">
        <v>1154</v>
      </c>
      <c r="B181" s="16">
        <v>32110041</v>
      </c>
      <c r="C181" s="16">
        <v>710111004</v>
      </c>
      <c r="D181" s="10" t="s">
        <v>638</v>
      </c>
      <c r="E181" s="10" t="s">
        <v>966</v>
      </c>
      <c r="F181" s="10" t="s">
        <v>976</v>
      </c>
      <c r="G181" s="10" t="s">
        <v>968</v>
      </c>
      <c r="H181" s="10" t="s">
        <v>969</v>
      </c>
      <c r="I181" s="10" t="s">
        <v>970</v>
      </c>
      <c r="J181" s="17" t="s">
        <v>665</v>
      </c>
      <c r="K181" s="10" t="s">
        <v>971</v>
      </c>
      <c r="L181" s="18"/>
    </row>
    <row r="182" spans="1:12" ht="15">
      <c r="A182" s="15" t="s">
        <v>1155</v>
      </c>
      <c r="B182" s="16">
        <v>32110042</v>
      </c>
      <c r="C182" s="16">
        <v>710111004</v>
      </c>
      <c r="D182" s="10" t="s">
        <v>643</v>
      </c>
      <c r="E182" s="10" t="s">
        <v>966</v>
      </c>
      <c r="F182" s="10" t="s">
        <v>974</v>
      </c>
      <c r="G182" s="10" t="s">
        <v>968</v>
      </c>
      <c r="H182" s="10" t="s">
        <v>969</v>
      </c>
      <c r="I182" s="10" t="s">
        <v>970</v>
      </c>
      <c r="J182" s="17" t="s">
        <v>665</v>
      </c>
      <c r="K182" s="10" t="s">
        <v>971</v>
      </c>
      <c r="L182" s="18"/>
    </row>
    <row r="183" spans="1:12" ht="15">
      <c r="A183" s="15" t="s">
        <v>1156</v>
      </c>
      <c r="B183" s="16">
        <v>32110044</v>
      </c>
      <c r="C183" s="16">
        <v>710111004</v>
      </c>
      <c r="D183" s="10" t="s">
        <v>647</v>
      </c>
      <c r="E183" s="10" t="s">
        <v>973</v>
      </c>
      <c r="F183" s="10" t="s">
        <v>976</v>
      </c>
      <c r="G183" s="10" t="s">
        <v>968</v>
      </c>
      <c r="H183" s="10" t="s">
        <v>969</v>
      </c>
      <c r="I183" s="10" t="s">
        <v>970</v>
      </c>
      <c r="J183" s="17" t="s">
        <v>665</v>
      </c>
      <c r="K183" s="10" t="s">
        <v>971</v>
      </c>
      <c r="L183" s="18"/>
    </row>
    <row r="184" spans="1:12" ht="15">
      <c r="A184" s="15" t="s">
        <v>1157</v>
      </c>
      <c r="B184" s="16">
        <v>32110045</v>
      </c>
      <c r="C184" s="16">
        <v>710111004</v>
      </c>
      <c r="D184" s="10" t="s">
        <v>650</v>
      </c>
      <c r="E184" s="10" t="s">
        <v>966</v>
      </c>
      <c r="F184" s="10" t="s">
        <v>974</v>
      </c>
      <c r="G184" s="10" t="s">
        <v>968</v>
      </c>
      <c r="H184" s="10" t="s">
        <v>969</v>
      </c>
      <c r="I184" s="10" t="s">
        <v>970</v>
      </c>
      <c r="J184" s="17" t="s">
        <v>665</v>
      </c>
      <c r="K184" s="10" t="s">
        <v>971</v>
      </c>
      <c r="L184" s="18"/>
    </row>
    <row r="185" spans="1:12" ht="15">
      <c r="A185" s="15" t="s">
        <v>1158</v>
      </c>
      <c r="B185" s="16">
        <v>32110046</v>
      </c>
      <c r="C185" s="16">
        <v>710111004</v>
      </c>
      <c r="D185" s="10" t="s">
        <v>652</v>
      </c>
      <c r="E185" s="10" t="s">
        <v>973</v>
      </c>
      <c r="F185" s="10" t="s">
        <v>974</v>
      </c>
      <c r="G185" s="10" t="s">
        <v>968</v>
      </c>
      <c r="H185" s="10" t="s">
        <v>969</v>
      </c>
      <c r="I185" s="10" t="s">
        <v>970</v>
      </c>
      <c r="J185" s="17" t="s">
        <v>665</v>
      </c>
      <c r="K185" s="10" t="s">
        <v>971</v>
      </c>
      <c r="L185" s="18"/>
    </row>
    <row r="186" spans="1:12" ht="15">
      <c r="A186" s="15" t="s">
        <v>1159</v>
      </c>
      <c r="B186" s="16">
        <v>32110047</v>
      </c>
      <c r="C186" s="16">
        <v>710111004</v>
      </c>
      <c r="D186" s="10" t="s">
        <v>655</v>
      </c>
      <c r="E186" s="10" t="s">
        <v>966</v>
      </c>
      <c r="F186" s="10" t="s">
        <v>976</v>
      </c>
      <c r="G186" s="10" t="s">
        <v>968</v>
      </c>
      <c r="H186" s="10" t="s">
        <v>969</v>
      </c>
      <c r="I186" s="10" t="s">
        <v>970</v>
      </c>
      <c r="J186" s="17" t="s">
        <v>665</v>
      </c>
      <c r="K186" s="10" t="s">
        <v>971</v>
      </c>
      <c r="L186" s="18"/>
    </row>
    <row r="187" spans="1:12" ht="15">
      <c r="A187" s="15" t="s">
        <v>1160</v>
      </c>
      <c r="B187" s="16">
        <v>32110048</v>
      </c>
      <c r="C187" s="16">
        <v>710111004</v>
      </c>
      <c r="D187" s="10" t="s">
        <v>658</v>
      </c>
      <c r="E187" s="10" t="s">
        <v>966</v>
      </c>
      <c r="F187" s="10" t="s">
        <v>976</v>
      </c>
      <c r="G187" s="10" t="s">
        <v>968</v>
      </c>
      <c r="H187" s="10" t="s">
        <v>969</v>
      </c>
      <c r="I187" s="10" t="s">
        <v>970</v>
      </c>
      <c r="J187" s="17" t="s">
        <v>665</v>
      </c>
      <c r="K187" s="10" t="s">
        <v>971</v>
      </c>
      <c r="L187" s="18"/>
    </row>
    <row r="188" spans="1:12" ht="15">
      <c r="A188" s="15" t="s">
        <v>1161</v>
      </c>
      <c r="B188" s="16">
        <v>32110049</v>
      </c>
      <c r="C188" s="16">
        <v>710111004</v>
      </c>
      <c r="D188" s="10" t="s">
        <v>661</v>
      </c>
      <c r="E188" s="10" t="s">
        <v>973</v>
      </c>
      <c r="F188" s="10" t="s">
        <v>976</v>
      </c>
      <c r="G188" s="10" t="s">
        <v>968</v>
      </c>
      <c r="H188" s="10" t="s">
        <v>969</v>
      </c>
      <c r="I188" s="10" t="s">
        <v>970</v>
      </c>
      <c r="J188" s="17" t="s">
        <v>665</v>
      </c>
      <c r="K188" s="10" t="s">
        <v>971</v>
      </c>
      <c r="L188" s="18"/>
    </row>
    <row r="189" spans="1:12" ht="15">
      <c r="A189" s="15" t="s">
        <v>1162</v>
      </c>
      <c r="B189" s="16">
        <v>32110051</v>
      </c>
      <c r="C189" s="16">
        <v>710111005</v>
      </c>
      <c r="D189" s="10" t="s">
        <v>638</v>
      </c>
      <c r="E189" s="10" t="s">
        <v>966</v>
      </c>
      <c r="F189" s="10" t="s">
        <v>976</v>
      </c>
      <c r="G189" s="10" t="s">
        <v>968</v>
      </c>
      <c r="H189" s="10" t="s">
        <v>969</v>
      </c>
      <c r="I189" s="10" t="s">
        <v>970</v>
      </c>
      <c r="J189" s="17" t="s">
        <v>665</v>
      </c>
      <c r="K189" s="10" t="s">
        <v>971</v>
      </c>
      <c r="L189" s="18"/>
    </row>
    <row r="190" spans="1:12" ht="15">
      <c r="A190" s="15" t="s">
        <v>1163</v>
      </c>
      <c r="B190" s="16">
        <v>32110052</v>
      </c>
      <c r="C190" s="16">
        <v>710111005</v>
      </c>
      <c r="D190" s="10" t="s">
        <v>643</v>
      </c>
      <c r="E190" s="10" t="s">
        <v>973</v>
      </c>
      <c r="F190" s="10" t="s">
        <v>976</v>
      </c>
      <c r="G190" s="10" t="s">
        <v>968</v>
      </c>
      <c r="H190" s="10" t="s">
        <v>969</v>
      </c>
      <c r="I190" s="10" t="s">
        <v>970</v>
      </c>
      <c r="J190" s="17" t="s">
        <v>665</v>
      </c>
      <c r="K190" s="10" t="s">
        <v>971</v>
      </c>
      <c r="L190" s="18"/>
    </row>
    <row r="191" spans="1:12" ht="15">
      <c r="A191" s="15" t="s">
        <v>1164</v>
      </c>
      <c r="B191" s="16">
        <v>32110053</v>
      </c>
      <c r="C191" s="16">
        <v>710111005</v>
      </c>
      <c r="D191" s="10" t="s">
        <v>644</v>
      </c>
      <c r="E191" s="10" t="s">
        <v>966</v>
      </c>
      <c r="F191" s="10" t="s">
        <v>974</v>
      </c>
      <c r="G191" s="10" t="s">
        <v>968</v>
      </c>
      <c r="H191" s="10" t="s">
        <v>969</v>
      </c>
      <c r="I191" s="10" t="s">
        <v>970</v>
      </c>
      <c r="J191" s="17" t="s">
        <v>665</v>
      </c>
      <c r="K191" s="10" t="s">
        <v>971</v>
      </c>
      <c r="L191" s="18"/>
    </row>
    <row r="192" spans="1:12" ht="15">
      <c r="A192" s="15" t="s">
        <v>1165</v>
      </c>
      <c r="B192" s="16">
        <v>32110054</v>
      </c>
      <c r="C192" s="16">
        <v>710111005</v>
      </c>
      <c r="D192" s="10" t="s">
        <v>647</v>
      </c>
      <c r="E192" s="10" t="s">
        <v>966</v>
      </c>
      <c r="F192" s="10" t="s">
        <v>976</v>
      </c>
      <c r="G192" s="10" t="s">
        <v>968</v>
      </c>
      <c r="H192" s="10" t="s">
        <v>969</v>
      </c>
      <c r="I192" s="10" t="s">
        <v>970</v>
      </c>
      <c r="J192" s="17" t="s">
        <v>665</v>
      </c>
      <c r="K192" s="10" t="s">
        <v>971</v>
      </c>
      <c r="L192" s="18"/>
    </row>
    <row r="193" spans="1:12" ht="15">
      <c r="A193" s="15" t="s">
        <v>1166</v>
      </c>
      <c r="B193" s="16">
        <v>32110055</v>
      </c>
      <c r="C193" s="16">
        <v>710111005</v>
      </c>
      <c r="D193" s="10" t="s">
        <v>650</v>
      </c>
      <c r="E193" s="10" t="s">
        <v>973</v>
      </c>
      <c r="F193" s="10" t="s">
        <v>976</v>
      </c>
      <c r="G193" s="10" t="s">
        <v>968</v>
      </c>
      <c r="H193" s="10" t="s">
        <v>969</v>
      </c>
      <c r="I193" s="10" t="s">
        <v>970</v>
      </c>
      <c r="J193" s="17" t="s">
        <v>665</v>
      </c>
      <c r="K193" s="10" t="s">
        <v>971</v>
      </c>
      <c r="L193" s="18"/>
    </row>
    <row r="194" spans="1:12" ht="15">
      <c r="A194" s="15" t="s">
        <v>1167</v>
      </c>
      <c r="B194" s="16">
        <v>32110056</v>
      </c>
      <c r="C194" s="16">
        <v>710111005</v>
      </c>
      <c r="D194" s="10" t="s">
        <v>652</v>
      </c>
      <c r="E194" s="10" t="s">
        <v>966</v>
      </c>
      <c r="F194" s="10" t="s">
        <v>976</v>
      </c>
      <c r="G194" s="10" t="s">
        <v>968</v>
      </c>
      <c r="H194" s="10" t="s">
        <v>969</v>
      </c>
      <c r="I194" s="10" t="s">
        <v>970</v>
      </c>
      <c r="J194" s="17" t="s">
        <v>665</v>
      </c>
      <c r="K194" s="10" t="s">
        <v>971</v>
      </c>
      <c r="L194" s="18"/>
    </row>
    <row r="195" spans="1:12" ht="15">
      <c r="A195" s="15" t="s">
        <v>1168</v>
      </c>
      <c r="B195" s="16">
        <v>32110057</v>
      </c>
      <c r="C195" s="16">
        <v>710111005</v>
      </c>
      <c r="D195" s="10" t="s">
        <v>655</v>
      </c>
      <c r="E195" s="10" t="s">
        <v>973</v>
      </c>
      <c r="F195" s="10" t="s">
        <v>974</v>
      </c>
      <c r="G195" s="10" t="s">
        <v>968</v>
      </c>
      <c r="H195" s="10" t="s">
        <v>969</v>
      </c>
      <c r="I195" s="10" t="s">
        <v>970</v>
      </c>
      <c r="J195" s="17" t="s">
        <v>665</v>
      </c>
      <c r="K195" s="10" t="s">
        <v>971</v>
      </c>
      <c r="L195" s="18"/>
    </row>
    <row r="196" spans="1:12" ht="15">
      <c r="A196" s="15" t="s">
        <v>1169</v>
      </c>
      <c r="B196" s="16">
        <v>32110058</v>
      </c>
      <c r="C196" s="16">
        <v>710111005</v>
      </c>
      <c r="D196" s="10" t="s">
        <v>658</v>
      </c>
      <c r="E196" s="10" t="s">
        <v>966</v>
      </c>
      <c r="F196" s="10" t="s">
        <v>976</v>
      </c>
      <c r="G196" s="10" t="s">
        <v>968</v>
      </c>
      <c r="H196" s="10" t="s">
        <v>969</v>
      </c>
      <c r="I196" s="10" t="s">
        <v>970</v>
      </c>
      <c r="J196" s="17" t="s">
        <v>665</v>
      </c>
      <c r="K196" s="10" t="s">
        <v>971</v>
      </c>
      <c r="L196" s="18"/>
    </row>
    <row r="197" spans="1:12" ht="15">
      <c r="A197" s="15" t="s">
        <v>1170</v>
      </c>
      <c r="B197" s="16">
        <v>32110061</v>
      </c>
      <c r="C197" s="16">
        <v>710111006</v>
      </c>
      <c r="D197" s="10" t="s">
        <v>638</v>
      </c>
      <c r="E197" s="10" t="s">
        <v>973</v>
      </c>
      <c r="F197" s="10" t="s">
        <v>976</v>
      </c>
      <c r="G197" s="10" t="s">
        <v>968</v>
      </c>
      <c r="H197" s="10" t="s">
        <v>969</v>
      </c>
      <c r="I197" s="10" t="s">
        <v>970</v>
      </c>
      <c r="J197" s="17" t="s">
        <v>665</v>
      </c>
      <c r="K197" s="10" t="s">
        <v>971</v>
      </c>
      <c r="L197" s="18"/>
    </row>
    <row r="198" spans="1:12" ht="15">
      <c r="A198" s="15" t="s">
        <v>1171</v>
      </c>
      <c r="B198" s="16">
        <v>32110062</v>
      </c>
      <c r="C198" s="16">
        <v>710111006</v>
      </c>
      <c r="D198" s="10" t="s">
        <v>643</v>
      </c>
      <c r="E198" s="10" t="s">
        <v>966</v>
      </c>
      <c r="F198" s="10" t="s">
        <v>976</v>
      </c>
      <c r="G198" s="10" t="s">
        <v>968</v>
      </c>
      <c r="H198" s="10" t="s">
        <v>969</v>
      </c>
      <c r="I198" s="10" t="s">
        <v>970</v>
      </c>
      <c r="J198" s="17" t="s">
        <v>665</v>
      </c>
      <c r="K198" s="10" t="s">
        <v>971</v>
      </c>
      <c r="L198" s="18"/>
    </row>
    <row r="199" spans="1:12" ht="15">
      <c r="A199" s="15" t="s">
        <v>1172</v>
      </c>
      <c r="B199" s="16">
        <v>32110063</v>
      </c>
      <c r="C199" s="16">
        <v>710111006</v>
      </c>
      <c r="D199" s="10" t="s">
        <v>644</v>
      </c>
      <c r="E199" s="10" t="s">
        <v>973</v>
      </c>
      <c r="F199" s="10" t="s">
        <v>976</v>
      </c>
      <c r="G199" s="10" t="s">
        <v>968</v>
      </c>
      <c r="H199" s="10" t="s">
        <v>969</v>
      </c>
      <c r="I199" s="10" t="s">
        <v>970</v>
      </c>
      <c r="J199" s="17" t="s">
        <v>665</v>
      </c>
      <c r="K199" s="10" t="s">
        <v>971</v>
      </c>
      <c r="L199" s="18"/>
    </row>
    <row r="200" spans="1:12" ht="15">
      <c r="A200" s="15" t="s">
        <v>1173</v>
      </c>
      <c r="B200" s="16">
        <v>32110064</v>
      </c>
      <c r="C200" s="16">
        <v>710111006</v>
      </c>
      <c r="D200" s="10" t="s">
        <v>647</v>
      </c>
      <c r="E200" s="10" t="s">
        <v>966</v>
      </c>
      <c r="F200" s="10" t="s">
        <v>976</v>
      </c>
      <c r="G200" s="10" t="s">
        <v>968</v>
      </c>
      <c r="H200" s="10" t="s">
        <v>969</v>
      </c>
      <c r="I200" s="10" t="s">
        <v>970</v>
      </c>
      <c r="J200" s="17" t="s">
        <v>665</v>
      </c>
      <c r="K200" s="10" t="s">
        <v>971</v>
      </c>
      <c r="L200" s="18"/>
    </row>
    <row r="201" spans="1:12" ht="15">
      <c r="A201" s="15" t="s">
        <v>1174</v>
      </c>
      <c r="B201" s="16">
        <v>32110065</v>
      </c>
      <c r="C201" s="16">
        <v>710111006</v>
      </c>
      <c r="D201" s="10" t="s">
        <v>650</v>
      </c>
      <c r="E201" s="10" t="s">
        <v>973</v>
      </c>
      <c r="F201" s="10" t="s">
        <v>976</v>
      </c>
      <c r="G201" s="10" t="s">
        <v>968</v>
      </c>
      <c r="H201" s="10" t="s">
        <v>969</v>
      </c>
      <c r="I201" s="10" t="s">
        <v>970</v>
      </c>
      <c r="J201" s="17" t="s">
        <v>665</v>
      </c>
      <c r="K201" s="10" t="s">
        <v>971</v>
      </c>
      <c r="L201" s="18"/>
    </row>
    <row r="202" spans="1:12" ht="15">
      <c r="A202" s="15" t="s">
        <v>1175</v>
      </c>
      <c r="B202" s="16">
        <v>32110068</v>
      </c>
      <c r="C202" s="16">
        <v>710111006</v>
      </c>
      <c r="D202" s="10" t="s">
        <v>658</v>
      </c>
      <c r="E202" s="10" t="s">
        <v>966</v>
      </c>
      <c r="F202" s="10" t="s">
        <v>974</v>
      </c>
      <c r="G202" s="10" t="s">
        <v>968</v>
      </c>
      <c r="H202" s="10" t="s">
        <v>969</v>
      </c>
      <c r="I202" s="10" t="s">
        <v>970</v>
      </c>
      <c r="J202" s="17" t="s">
        <v>665</v>
      </c>
      <c r="K202" s="10" t="s">
        <v>971</v>
      </c>
      <c r="L202" s="18"/>
    </row>
    <row r="203" spans="1:12" ht="15">
      <c r="A203" s="15" t="s">
        <v>1176</v>
      </c>
      <c r="B203" s="16">
        <v>32110069</v>
      </c>
      <c r="C203" s="16">
        <v>710111006</v>
      </c>
      <c r="D203" s="10" t="s">
        <v>661</v>
      </c>
      <c r="E203" s="10" t="s">
        <v>966</v>
      </c>
      <c r="F203" s="10" t="s">
        <v>976</v>
      </c>
      <c r="G203" s="10" t="s">
        <v>968</v>
      </c>
      <c r="H203" s="10" t="s">
        <v>969</v>
      </c>
      <c r="I203" s="10" t="s">
        <v>970</v>
      </c>
      <c r="J203" s="17" t="s">
        <v>665</v>
      </c>
      <c r="K203" s="10" t="s">
        <v>971</v>
      </c>
      <c r="L203" s="18"/>
    </row>
    <row r="204" spans="1:12" ht="15">
      <c r="A204" s="15" t="s">
        <v>1177</v>
      </c>
      <c r="B204" s="16">
        <v>32110072</v>
      </c>
      <c r="C204" s="16">
        <v>710111007</v>
      </c>
      <c r="D204" s="10" t="s">
        <v>643</v>
      </c>
      <c r="E204" s="10" t="s">
        <v>966</v>
      </c>
      <c r="F204" s="10" t="s">
        <v>976</v>
      </c>
      <c r="G204" s="10" t="s">
        <v>968</v>
      </c>
      <c r="H204" s="10" t="s">
        <v>969</v>
      </c>
      <c r="I204" s="10" t="s">
        <v>970</v>
      </c>
      <c r="J204" s="17" t="s">
        <v>665</v>
      </c>
      <c r="K204" s="10" t="s">
        <v>971</v>
      </c>
      <c r="L204" s="18"/>
    </row>
    <row r="205" spans="1:12" ht="15">
      <c r="A205" s="15" t="s">
        <v>1178</v>
      </c>
      <c r="B205" s="16">
        <v>32110095</v>
      </c>
      <c r="C205" s="16">
        <v>710111009</v>
      </c>
      <c r="D205" s="10" t="s">
        <v>650</v>
      </c>
      <c r="E205" s="10" t="s">
        <v>966</v>
      </c>
      <c r="F205" s="10" t="s">
        <v>967</v>
      </c>
      <c r="G205" s="10" t="s">
        <v>968</v>
      </c>
      <c r="H205" s="10" t="s">
        <v>969</v>
      </c>
      <c r="I205" s="10" t="s">
        <v>970</v>
      </c>
      <c r="J205" s="17" t="s">
        <v>668</v>
      </c>
      <c r="K205" s="10" t="s">
        <v>971</v>
      </c>
      <c r="L205" s="18"/>
    </row>
    <row r="206" spans="1:12" ht="15">
      <c r="A206" s="15" t="s">
        <v>1179</v>
      </c>
      <c r="B206" s="16">
        <v>32110096</v>
      </c>
      <c r="C206" s="16">
        <v>710111009</v>
      </c>
      <c r="D206" s="10" t="s">
        <v>652</v>
      </c>
      <c r="E206" s="10" t="s">
        <v>966</v>
      </c>
      <c r="F206" s="10" t="s">
        <v>974</v>
      </c>
      <c r="G206" s="10" t="s">
        <v>968</v>
      </c>
      <c r="H206" s="10" t="s">
        <v>969</v>
      </c>
      <c r="I206" s="10" t="s">
        <v>970</v>
      </c>
      <c r="J206" s="17" t="s">
        <v>668</v>
      </c>
      <c r="K206" s="10" t="s">
        <v>971</v>
      </c>
      <c r="L206" s="18"/>
    </row>
    <row r="207" spans="1:12" ht="15">
      <c r="A207" s="15" t="s">
        <v>1180</v>
      </c>
      <c r="B207" s="16">
        <v>32110098</v>
      </c>
      <c r="C207" s="16">
        <v>710111009</v>
      </c>
      <c r="D207" s="10" t="s">
        <v>658</v>
      </c>
      <c r="E207" s="10" t="s">
        <v>973</v>
      </c>
      <c r="F207" s="10" t="s">
        <v>976</v>
      </c>
      <c r="G207" s="10" t="s">
        <v>968</v>
      </c>
      <c r="H207" s="10" t="s">
        <v>969</v>
      </c>
      <c r="I207" s="10" t="s">
        <v>970</v>
      </c>
      <c r="J207" s="17" t="s">
        <v>668</v>
      </c>
      <c r="K207" s="10" t="s">
        <v>971</v>
      </c>
      <c r="L207" s="18"/>
    </row>
    <row r="208" spans="1:12" ht="15">
      <c r="A208" s="15" t="s">
        <v>1181</v>
      </c>
      <c r="B208" s="16">
        <v>32120011</v>
      </c>
      <c r="C208" s="16">
        <v>710112001</v>
      </c>
      <c r="D208" s="10" t="s">
        <v>638</v>
      </c>
      <c r="E208" s="10" t="s">
        <v>973</v>
      </c>
      <c r="F208" s="10" t="s">
        <v>974</v>
      </c>
      <c r="G208" s="10" t="s">
        <v>968</v>
      </c>
      <c r="H208" s="10" t="s">
        <v>969</v>
      </c>
      <c r="I208" s="10" t="s">
        <v>970</v>
      </c>
      <c r="J208" s="17" t="s">
        <v>668</v>
      </c>
      <c r="K208" s="10" t="s">
        <v>971</v>
      </c>
      <c r="L208" s="18"/>
    </row>
    <row r="209" spans="1:12" ht="15">
      <c r="A209" s="15" t="s">
        <v>1182</v>
      </c>
      <c r="B209" s="16">
        <v>32120012</v>
      </c>
      <c r="C209" s="16">
        <v>710112001</v>
      </c>
      <c r="D209" s="10" t="s">
        <v>643</v>
      </c>
      <c r="E209" s="10" t="s">
        <v>966</v>
      </c>
      <c r="F209" s="10" t="s">
        <v>974</v>
      </c>
      <c r="G209" s="10" t="s">
        <v>968</v>
      </c>
      <c r="H209" s="10" t="s">
        <v>969</v>
      </c>
      <c r="I209" s="10" t="s">
        <v>970</v>
      </c>
      <c r="J209" s="17" t="s">
        <v>668</v>
      </c>
      <c r="K209" s="10" t="s">
        <v>971</v>
      </c>
      <c r="L209" s="18"/>
    </row>
    <row r="210" spans="1:12" ht="15">
      <c r="A210" s="15" t="s">
        <v>1183</v>
      </c>
      <c r="B210" s="16">
        <v>32120013</v>
      </c>
      <c r="C210" s="16">
        <v>710112001</v>
      </c>
      <c r="D210" s="10" t="s">
        <v>644</v>
      </c>
      <c r="E210" s="10" t="s">
        <v>973</v>
      </c>
      <c r="F210" s="10" t="s">
        <v>974</v>
      </c>
      <c r="G210" s="10" t="s">
        <v>968</v>
      </c>
      <c r="H210" s="10" t="s">
        <v>969</v>
      </c>
      <c r="I210" s="10" t="s">
        <v>970</v>
      </c>
      <c r="J210" s="17" t="s">
        <v>668</v>
      </c>
      <c r="K210" s="10" t="s">
        <v>971</v>
      </c>
      <c r="L210" s="18"/>
    </row>
    <row r="211" spans="1:12" ht="15">
      <c r="A211" s="15" t="s">
        <v>1184</v>
      </c>
      <c r="B211" s="16">
        <v>32120014</v>
      </c>
      <c r="C211" s="16">
        <v>710112001</v>
      </c>
      <c r="D211" s="10" t="s">
        <v>647</v>
      </c>
      <c r="E211" s="10" t="s">
        <v>966</v>
      </c>
      <c r="F211" s="10" t="s">
        <v>974</v>
      </c>
      <c r="G211" s="10" t="s">
        <v>968</v>
      </c>
      <c r="H211" s="10" t="s">
        <v>969</v>
      </c>
      <c r="I211" s="10" t="s">
        <v>970</v>
      </c>
      <c r="J211" s="17" t="s">
        <v>668</v>
      </c>
      <c r="K211" s="10" t="s">
        <v>971</v>
      </c>
      <c r="L211" s="18"/>
    </row>
    <row r="212" spans="1:12" ht="15">
      <c r="A212" s="15" t="s">
        <v>1185</v>
      </c>
      <c r="B212" s="16">
        <v>32120015</v>
      </c>
      <c r="C212" s="16">
        <v>710112001</v>
      </c>
      <c r="D212" s="10" t="s">
        <v>650</v>
      </c>
      <c r="E212" s="10" t="s">
        <v>966</v>
      </c>
      <c r="F212" s="10" t="s">
        <v>974</v>
      </c>
      <c r="G212" s="10" t="s">
        <v>968</v>
      </c>
      <c r="H212" s="10" t="s">
        <v>969</v>
      </c>
      <c r="I212" s="10" t="s">
        <v>970</v>
      </c>
      <c r="J212" s="17" t="s">
        <v>668</v>
      </c>
      <c r="K212" s="10" t="s">
        <v>971</v>
      </c>
      <c r="L212" s="18"/>
    </row>
    <row r="213" spans="1:12" ht="15">
      <c r="A213" s="15" t="s">
        <v>1186</v>
      </c>
      <c r="B213" s="16">
        <v>32120016</v>
      </c>
      <c r="C213" s="16">
        <v>710112001</v>
      </c>
      <c r="D213" s="10" t="s">
        <v>652</v>
      </c>
      <c r="E213" s="10" t="s">
        <v>973</v>
      </c>
      <c r="F213" s="10" t="s">
        <v>974</v>
      </c>
      <c r="G213" s="10" t="s">
        <v>968</v>
      </c>
      <c r="H213" s="10" t="s">
        <v>969</v>
      </c>
      <c r="I213" s="10" t="s">
        <v>970</v>
      </c>
      <c r="J213" s="17" t="s">
        <v>668</v>
      </c>
      <c r="K213" s="10" t="s">
        <v>971</v>
      </c>
      <c r="L213" s="18"/>
    </row>
    <row r="214" spans="1:12" ht="15">
      <c r="A214" s="15" t="s">
        <v>1187</v>
      </c>
      <c r="B214" s="16">
        <v>32120017</v>
      </c>
      <c r="C214" s="16">
        <v>710112001</v>
      </c>
      <c r="D214" s="10" t="s">
        <v>655</v>
      </c>
      <c r="E214" s="10" t="s">
        <v>966</v>
      </c>
      <c r="F214" s="10" t="s">
        <v>976</v>
      </c>
      <c r="G214" s="10" t="s">
        <v>968</v>
      </c>
      <c r="H214" s="10" t="s">
        <v>969</v>
      </c>
      <c r="I214" s="10" t="s">
        <v>970</v>
      </c>
      <c r="J214" s="17" t="s">
        <v>668</v>
      </c>
      <c r="K214" s="10" t="s">
        <v>971</v>
      </c>
      <c r="L214" s="18"/>
    </row>
    <row r="215" spans="1:12" ht="15">
      <c r="A215" s="15" t="s">
        <v>1188</v>
      </c>
      <c r="B215" s="16">
        <v>32120018</v>
      </c>
      <c r="C215" s="16">
        <v>710112001</v>
      </c>
      <c r="D215" s="10" t="s">
        <v>658</v>
      </c>
      <c r="E215" s="10" t="s">
        <v>966</v>
      </c>
      <c r="F215" s="10" t="s">
        <v>974</v>
      </c>
      <c r="G215" s="10" t="s">
        <v>968</v>
      </c>
      <c r="H215" s="10" t="s">
        <v>969</v>
      </c>
      <c r="I215" s="10" t="s">
        <v>970</v>
      </c>
      <c r="J215" s="17" t="s">
        <v>668</v>
      </c>
      <c r="K215" s="10" t="s">
        <v>971</v>
      </c>
      <c r="L215" s="18"/>
    </row>
    <row r="216" spans="1:12" ht="15">
      <c r="A216" s="15" t="s">
        <v>1189</v>
      </c>
      <c r="B216" s="16">
        <v>32120019</v>
      </c>
      <c r="C216" s="16">
        <v>710112001</v>
      </c>
      <c r="D216" s="10" t="s">
        <v>661</v>
      </c>
      <c r="E216" s="10" t="s">
        <v>966</v>
      </c>
      <c r="F216" s="10" t="s">
        <v>974</v>
      </c>
      <c r="G216" s="10" t="s">
        <v>968</v>
      </c>
      <c r="H216" s="10" t="s">
        <v>969</v>
      </c>
      <c r="I216" s="10" t="s">
        <v>970</v>
      </c>
      <c r="J216" s="17" t="s">
        <v>668</v>
      </c>
      <c r="K216" s="10" t="s">
        <v>971</v>
      </c>
      <c r="L216" s="18"/>
    </row>
    <row r="217" spans="1:12" ht="15">
      <c r="A217" s="15" t="s">
        <v>1190</v>
      </c>
      <c r="B217" s="16">
        <v>32120031</v>
      </c>
      <c r="C217" s="16">
        <v>710112003</v>
      </c>
      <c r="D217" s="10" t="s">
        <v>638</v>
      </c>
      <c r="E217" s="10" t="s">
        <v>973</v>
      </c>
      <c r="F217" s="10" t="s">
        <v>974</v>
      </c>
      <c r="G217" s="10" t="s">
        <v>968</v>
      </c>
      <c r="H217" s="10" t="s">
        <v>969</v>
      </c>
      <c r="I217" s="10" t="s">
        <v>970</v>
      </c>
      <c r="J217" s="17" t="s">
        <v>668</v>
      </c>
      <c r="K217" s="10" t="s">
        <v>971</v>
      </c>
      <c r="L217" s="18"/>
    </row>
    <row r="218" spans="1:12" ht="15">
      <c r="A218" s="15" t="s">
        <v>1191</v>
      </c>
      <c r="B218" s="16">
        <v>32120032</v>
      </c>
      <c r="C218" s="16">
        <v>710112003</v>
      </c>
      <c r="D218" s="10" t="s">
        <v>643</v>
      </c>
      <c r="E218" s="10" t="s">
        <v>966</v>
      </c>
      <c r="F218" s="10" t="s">
        <v>974</v>
      </c>
      <c r="G218" s="10" t="s">
        <v>968</v>
      </c>
      <c r="H218" s="10" t="s">
        <v>969</v>
      </c>
      <c r="I218" s="10" t="s">
        <v>970</v>
      </c>
      <c r="J218" s="17" t="s">
        <v>668</v>
      </c>
      <c r="K218" s="10" t="s">
        <v>971</v>
      </c>
      <c r="L218" s="18"/>
    </row>
    <row r="219" spans="1:12" ht="15">
      <c r="A219" s="15" t="s">
        <v>1192</v>
      </c>
      <c r="B219" s="16">
        <v>32120033</v>
      </c>
      <c r="C219" s="16">
        <v>710112003</v>
      </c>
      <c r="D219" s="10" t="s">
        <v>644</v>
      </c>
      <c r="E219" s="10" t="s">
        <v>973</v>
      </c>
      <c r="F219" s="10" t="s">
        <v>974</v>
      </c>
      <c r="G219" s="10" t="s">
        <v>968</v>
      </c>
      <c r="H219" s="10" t="s">
        <v>969</v>
      </c>
      <c r="I219" s="10" t="s">
        <v>970</v>
      </c>
      <c r="J219" s="17" t="s">
        <v>668</v>
      </c>
      <c r="K219" s="10" t="s">
        <v>971</v>
      </c>
      <c r="L219" s="18"/>
    </row>
    <row r="220" spans="1:12" ht="15">
      <c r="A220" s="15" t="s">
        <v>1193</v>
      </c>
      <c r="B220" s="16">
        <v>32120034</v>
      </c>
      <c r="C220" s="16">
        <v>710112003</v>
      </c>
      <c r="D220" s="10" t="s">
        <v>647</v>
      </c>
      <c r="E220" s="10" t="s">
        <v>966</v>
      </c>
      <c r="F220" s="10" t="s">
        <v>974</v>
      </c>
      <c r="G220" s="10" t="s">
        <v>968</v>
      </c>
      <c r="H220" s="10" t="s">
        <v>969</v>
      </c>
      <c r="I220" s="10" t="s">
        <v>970</v>
      </c>
      <c r="J220" s="17" t="s">
        <v>668</v>
      </c>
      <c r="K220" s="10" t="s">
        <v>971</v>
      </c>
      <c r="L220" s="18"/>
    </row>
    <row r="221" spans="1:12" ht="15">
      <c r="A221" s="15" t="s">
        <v>1194</v>
      </c>
      <c r="B221" s="16">
        <v>32120035</v>
      </c>
      <c r="C221" s="16">
        <v>710112003</v>
      </c>
      <c r="D221" s="10" t="s">
        <v>650</v>
      </c>
      <c r="E221" s="10" t="s">
        <v>966</v>
      </c>
      <c r="F221" s="10" t="s">
        <v>974</v>
      </c>
      <c r="G221" s="10" t="s">
        <v>968</v>
      </c>
      <c r="H221" s="10" t="s">
        <v>969</v>
      </c>
      <c r="I221" s="10" t="s">
        <v>970</v>
      </c>
      <c r="J221" s="17" t="s">
        <v>668</v>
      </c>
      <c r="K221" s="10" t="s">
        <v>971</v>
      </c>
      <c r="L221" s="18"/>
    </row>
    <row r="222" spans="1:12" ht="15">
      <c r="A222" s="15" t="s">
        <v>1195</v>
      </c>
      <c r="B222" s="16">
        <v>32120036</v>
      </c>
      <c r="C222" s="16">
        <v>710112003</v>
      </c>
      <c r="D222" s="10" t="s">
        <v>652</v>
      </c>
      <c r="E222" s="10" t="s">
        <v>973</v>
      </c>
      <c r="F222" s="10" t="s">
        <v>974</v>
      </c>
      <c r="G222" s="10" t="s">
        <v>968</v>
      </c>
      <c r="H222" s="10" t="s">
        <v>969</v>
      </c>
      <c r="I222" s="10" t="s">
        <v>970</v>
      </c>
      <c r="J222" s="17" t="s">
        <v>668</v>
      </c>
      <c r="K222" s="10" t="s">
        <v>971</v>
      </c>
      <c r="L222" s="18"/>
    </row>
    <row r="223" spans="1:12" ht="15">
      <c r="A223" s="15" t="s">
        <v>1196</v>
      </c>
      <c r="B223" s="16">
        <v>32120037</v>
      </c>
      <c r="C223" s="16">
        <v>710112003</v>
      </c>
      <c r="D223" s="10" t="s">
        <v>655</v>
      </c>
      <c r="E223" s="10" t="s">
        <v>966</v>
      </c>
      <c r="F223" s="10" t="s">
        <v>974</v>
      </c>
      <c r="G223" s="10" t="s">
        <v>968</v>
      </c>
      <c r="H223" s="10" t="s">
        <v>969</v>
      </c>
      <c r="I223" s="10" t="s">
        <v>970</v>
      </c>
      <c r="J223" s="17" t="s">
        <v>668</v>
      </c>
      <c r="K223" s="10" t="s">
        <v>971</v>
      </c>
      <c r="L223" s="18"/>
    </row>
    <row r="224" spans="1:12" ht="15">
      <c r="A224" s="15" t="s">
        <v>1197</v>
      </c>
      <c r="B224" s="16">
        <v>32120038</v>
      </c>
      <c r="C224" s="16">
        <v>710112003</v>
      </c>
      <c r="D224" s="10" t="s">
        <v>658</v>
      </c>
      <c r="E224" s="10" t="s">
        <v>966</v>
      </c>
      <c r="F224" s="10" t="s">
        <v>974</v>
      </c>
      <c r="G224" s="10" t="s">
        <v>968</v>
      </c>
      <c r="H224" s="10" t="s">
        <v>969</v>
      </c>
      <c r="I224" s="10" t="s">
        <v>970</v>
      </c>
      <c r="J224" s="17" t="s">
        <v>668</v>
      </c>
      <c r="K224" s="10" t="s">
        <v>971</v>
      </c>
      <c r="L224" s="18"/>
    </row>
    <row r="225" spans="1:12" ht="15">
      <c r="A225" s="15" t="s">
        <v>1198</v>
      </c>
      <c r="B225" s="16">
        <v>32120039</v>
      </c>
      <c r="C225" s="16">
        <v>710112003</v>
      </c>
      <c r="D225" s="10" t="s">
        <v>661</v>
      </c>
      <c r="E225" s="10" t="s">
        <v>973</v>
      </c>
      <c r="F225" s="10" t="s">
        <v>974</v>
      </c>
      <c r="G225" s="10" t="s">
        <v>968</v>
      </c>
      <c r="H225" s="10" t="s">
        <v>969</v>
      </c>
      <c r="I225" s="10" t="s">
        <v>970</v>
      </c>
      <c r="J225" s="17" t="s">
        <v>668</v>
      </c>
      <c r="K225" s="10" t="s">
        <v>971</v>
      </c>
      <c r="L225" s="18"/>
    </row>
    <row r="226" spans="1:12" ht="15">
      <c r="A226" s="15" t="s">
        <v>1199</v>
      </c>
      <c r="B226" s="16">
        <v>32120051</v>
      </c>
      <c r="C226" s="16">
        <v>710112005</v>
      </c>
      <c r="D226" s="10" t="s">
        <v>638</v>
      </c>
      <c r="E226" s="10" t="s">
        <v>966</v>
      </c>
      <c r="F226" s="10" t="s">
        <v>974</v>
      </c>
      <c r="G226" s="10" t="s">
        <v>968</v>
      </c>
      <c r="H226" s="10" t="s">
        <v>969</v>
      </c>
      <c r="I226" s="10" t="s">
        <v>970</v>
      </c>
      <c r="J226" s="17" t="s">
        <v>668</v>
      </c>
      <c r="K226" s="10" t="s">
        <v>971</v>
      </c>
      <c r="L226" s="18"/>
    </row>
    <row r="227" spans="1:12" ht="15">
      <c r="A227" s="15" t="s">
        <v>1200</v>
      </c>
      <c r="B227" s="16">
        <v>32120052</v>
      </c>
      <c r="C227" s="16">
        <v>710112005</v>
      </c>
      <c r="D227" s="10" t="s">
        <v>643</v>
      </c>
      <c r="E227" s="10" t="s">
        <v>973</v>
      </c>
      <c r="F227" s="10" t="s">
        <v>974</v>
      </c>
      <c r="G227" s="10" t="s">
        <v>968</v>
      </c>
      <c r="H227" s="10" t="s">
        <v>969</v>
      </c>
      <c r="I227" s="10" t="s">
        <v>970</v>
      </c>
      <c r="J227" s="17" t="s">
        <v>668</v>
      </c>
      <c r="K227" s="10" t="s">
        <v>971</v>
      </c>
      <c r="L227" s="18"/>
    </row>
    <row r="228" spans="1:12" ht="15">
      <c r="A228" s="15" t="s">
        <v>1201</v>
      </c>
      <c r="B228" s="16">
        <v>32120053</v>
      </c>
      <c r="C228" s="16">
        <v>710112005</v>
      </c>
      <c r="D228" s="10" t="s">
        <v>644</v>
      </c>
      <c r="E228" s="10" t="s">
        <v>966</v>
      </c>
      <c r="F228" s="10" t="s">
        <v>974</v>
      </c>
      <c r="G228" s="10" t="s">
        <v>968</v>
      </c>
      <c r="H228" s="10" t="s">
        <v>969</v>
      </c>
      <c r="I228" s="10" t="s">
        <v>970</v>
      </c>
      <c r="J228" s="17" t="s">
        <v>668</v>
      </c>
      <c r="K228" s="10" t="s">
        <v>971</v>
      </c>
      <c r="L228" s="18"/>
    </row>
    <row r="229" spans="1:12" ht="15">
      <c r="A229" s="15" t="s">
        <v>1202</v>
      </c>
      <c r="B229" s="16">
        <v>32120054</v>
      </c>
      <c r="C229" s="16">
        <v>710112005</v>
      </c>
      <c r="D229" s="10" t="s">
        <v>647</v>
      </c>
      <c r="E229" s="10" t="s">
        <v>966</v>
      </c>
      <c r="F229" s="10" t="s">
        <v>974</v>
      </c>
      <c r="G229" s="10" t="s">
        <v>968</v>
      </c>
      <c r="H229" s="10" t="s">
        <v>969</v>
      </c>
      <c r="I229" s="10" t="s">
        <v>970</v>
      </c>
      <c r="J229" s="17" t="s">
        <v>668</v>
      </c>
      <c r="K229" s="10" t="s">
        <v>971</v>
      </c>
      <c r="L229" s="18"/>
    </row>
    <row r="230" spans="1:12" ht="15">
      <c r="A230" s="15" t="s">
        <v>1203</v>
      </c>
      <c r="B230" s="16">
        <v>32120055</v>
      </c>
      <c r="C230" s="16">
        <v>710112005</v>
      </c>
      <c r="D230" s="10" t="s">
        <v>650</v>
      </c>
      <c r="E230" s="10" t="s">
        <v>973</v>
      </c>
      <c r="F230" s="10" t="s">
        <v>974</v>
      </c>
      <c r="G230" s="10" t="s">
        <v>968</v>
      </c>
      <c r="H230" s="10" t="s">
        <v>969</v>
      </c>
      <c r="I230" s="10" t="s">
        <v>970</v>
      </c>
      <c r="J230" s="17" t="s">
        <v>668</v>
      </c>
      <c r="K230" s="10" t="s">
        <v>971</v>
      </c>
      <c r="L230" s="18"/>
    </row>
    <row r="231" spans="1:12" ht="15">
      <c r="A231" s="15" t="s">
        <v>1204</v>
      </c>
      <c r="B231" s="16">
        <v>32120056</v>
      </c>
      <c r="C231" s="16">
        <v>710112005</v>
      </c>
      <c r="D231" s="10" t="s">
        <v>652</v>
      </c>
      <c r="E231" s="10" t="s">
        <v>966</v>
      </c>
      <c r="F231" s="10" t="s">
        <v>974</v>
      </c>
      <c r="G231" s="10" t="s">
        <v>968</v>
      </c>
      <c r="H231" s="10" t="s">
        <v>969</v>
      </c>
      <c r="I231" s="10" t="s">
        <v>970</v>
      </c>
      <c r="J231" s="17" t="s">
        <v>668</v>
      </c>
      <c r="K231" s="10" t="s">
        <v>971</v>
      </c>
      <c r="L231" s="18"/>
    </row>
    <row r="232" spans="1:12" ht="15">
      <c r="A232" s="15" t="s">
        <v>1205</v>
      </c>
      <c r="B232" s="16">
        <v>32120057</v>
      </c>
      <c r="C232" s="16">
        <v>710112005</v>
      </c>
      <c r="D232" s="10" t="s">
        <v>655</v>
      </c>
      <c r="E232" s="10" t="s">
        <v>973</v>
      </c>
      <c r="F232" s="10" t="s">
        <v>974</v>
      </c>
      <c r="G232" s="10" t="s">
        <v>968</v>
      </c>
      <c r="H232" s="10" t="s">
        <v>969</v>
      </c>
      <c r="I232" s="10" t="s">
        <v>970</v>
      </c>
      <c r="J232" s="17" t="s">
        <v>668</v>
      </c>
      <c r="K232" s="10" t="s">
        <v>971</v>
      </c>
      <c r="L232" s="18"/>
    </row>
    <row r="233" spans="1:12" ht="15">
      <c r="A233" s="15" t="s">
        <v>1206</v>
      </c>
      <c r="B233" s="16">
        <v>32120058</v>
      </c>
      <c r="C233" s="16">
        <v>710112005</v>
      </c>
      <c r="D233" s="10" t="s">
        <v>658</v>
      </c>
      <c r="E233" s="10" t="s">
        <v>966</v>
      </c>
      <c r="F233" s="10" t="s">
        <v>974</v>
      </c>
      <c r="G233" s="10" t="s">
        <v>968</v>
      </c>
      <c r="H233" s="10" t="s">
        <v>969</v>
      </c>
      <c r="I233" s="10" t="s">
        <v>970</v>
      </c>
      <c r="J233" s="17" t="s">
        <v>668</v>
      </c>
      <c r="K233" s="10" t="s">
        <v>971</v>
      </c>
      <c r="L233" s="18"/>
    </row>
    <row r="234" spans="1:12" ht="15">
      <c r="A234" s="15" t="s">
        <v>1207</v>
      </c>
      <c r="B234" s="16">
        <v>32120059</v>
      </c>
      <c r="C234" s="16">
        <v>710112005</v>
      </c>
      <c r="D234" s="10" t="s">
        <v>661</v>
      </c>
      <c r="E234" s="10" t="s">
        <v>966</v>
      </c>
      <c r="F234" s="10" t="s">
        <v>974</v>
      </c>
      <c r="G234" s="10" t="s">
        <v>968</v>
      </c>
      <c r="H234" s="10" t="s">
        <v>969</v>
      </c>
      <c r="I234" s="10" t="s">
        <v>970</v>
      </c>
      <c r="J234" s="17" t="s">
        <v>668</v>
      </c>
      <c r="K234" s="10" t="s">
        <v>971</v>
      </c>
      <c r="L234" s="18"/>
    </row>
    <row r="235" spans="1:12" ht="15">
      <c r="A235" s="15" t="s">
        <v>1208</v>
      </c>
      <c r="B235" s="16">
        <v>32020011</v>
      </c>
      <c r="C235" s="16">
        <v>711002001</v>
      </c>
      <c r="D235" s="10" t="s">
        <v>638</v>
      </c>
      <c r="E235" s="10" t="s">
        <v>966</v>
      </c>
      <c r="F235" s="10" t="s">
        <v>976</v>
      </c>
      <c r="G235" s="10" t="s">
        <v>968</v>
      </c>
      <c r="H235" s="10" t="s">
        <v>1209</v>
      </c>
      <c r="I235" s="10" t="s">
        <v>970</v>
      </c>
      <c r="J235" s="17" t="s">
        <v>670</v>
      </c>
      <c r="K235" s="10" t="s">
        <v>971</v>
      </c>
      <c r="L235" s="18"/>
    </row>
    <row r="236" spans="1:12" ht="15">
      <c r="A236" s="15" t="s">
        <v>1210</v>
      </c>
      <c r="B236" s="16">
        <v>32020016</v>
      </c>
      <c r="C236" s="16">
        <v>711002001</v>
      </c>
      <c r="D236" s="10" t="s">
        <v>652</v>
      </c>
      <c r="E236" s="10" t="s">
        <v>966</v>
      </c>
      <c r="F236" s="10" t="s">
        <v>976</v>
      </c>
      <c r="G236" s="10" t="s">
        <v>968</v>
      </c>
      <c r="H236" s="10" t="s">
        <v>1209</v>
      </c>
      <c r="I236" s="10" t="s">
        <v>959</v>
      </c>
      <c r="J236" s="17" t="s">
        <v>670</v>
      </c>
      <c r="K236" s="10" t="s">
        <v>971</v>
      </c>
      <c r="L236" s="18"/>
    </row>
    <row r="237" spans="1:12" ht="15">
      <c r="A237" s="15" t="s">
        <v>1211</v>
      </c>
      <c r="B237" s="16">
        <v>32020017</v>
      </c>
      <c r="C237" s="16">
        <v>711002001</v>
      </c>
      <c r="D237" s="10" t="s">
        <v>655</v>
      </c>
      <c r="E237" s="10" t="s">
        <v>966</v>
      </c>
      <c r="F237" s="10" t="s">
        <v>976</v>
      </c>
      <c r="G237" s="10" t="s">
        <v>968</v>
      </c>
      <c r="H237" s="10" t="s">
        <v>1209</v>
      </c>
      <c r="I237" s="10" t="s">
        <v>959</v>
      </c>
      <c r="J237" s="17" t="s">
        <v>670</v>
      </c>
      <c r="K237" s="10" t="s">
        <v>971</v>
      </c>
      <c r="L237" s="18"/>
    </row>
    <row r="238" spans="1:12" ht="15">
      <c r="A238" s="15" t="s">
        <v>1212</v>
      </c>
      <c r="B238" s="16">
        <v>32020018</v>
      </c>
      <c r="C238" s="16">
        <v>711002001</v>
      </c>
      <c r="D238" s="10" t="s">
        <v>658</v>
      </c>
      <c r="E238" s="10" t="s">
        <v>966</v>
      </c>
      <c r="F238" s="10" t="s">
        <v>976</v>
      </c>
      <c r="G238" s="10" t="s">
        <v>968</v>
      </c>
      <c r="H238" s="10" t="s">
        <v>1209</v>
      </c>
      <c r="I238" s="10" t="s">
        <v>959</v>
      </c>
      <c r="J238" s="17" t="s">
        <v>670</v>
      </c>
      <c r="K238" s="10" t="s">
        <v>971</v>
      </c>
      <c r="L238" s="18"/>
    </row>
    <row r="239" spans="1:12" ht="15">
      <c r="A239" s="15" t="s">
        <v>1213</v>
      </c>
      <c r="B239" s="16">
        <v>32020019</v>
      </c>
      <c r="C239" s="16">
        <v>711002001</v>
      </c>
      <c r="D239" s="10" t="s">
        <v>661</v>
      </c>
      <c r="E239" s="10" t="s">
        <v>966</v>
      </c>
      <c r="F239" s="10" t="s">
        <v>976</v>
      </c>
      <c r="G239" s="10" t="s">
        <v>968</v>
      </c>
      <c r="H239" s="10" t="s">
        <v>1209</v>
      </c>
      <c r="I239" s="10" t="s">
        <v>959</v>
      </c>
      <c r="J239" s="17" t="s">
        <v>670</v>
      </c>
      <c r="K239" s="10" t="s">
        <v>971</v>
      </c>
      <c r="L239" s="18"/>
    </row>
    <row r="240" spans="1:12" ht="15">
      <c r="A240" s="15" t="s">
        <v>1214</v>
      </c>
      <c r="B240" s="16">
        <v>32020031</v>
      </c>
      <c r="C240" s="16">
        <v>711002003</v>
      </c>
      <c r="D240" s="10" t="s">
        <v>638</v>
      </c>
      <c r="E240" s="10" t="s">
        <v>966</v>
      </c>
      <c r="F240" s="10" t="s">
        <v>976</v>
      </c>
      <c r="G240" s="10" t="s">
        <v>968</v>
      </c>
      <c r="H240" s="10" t="s">
        <v>1209</v>
      </c>
      <c r="I240" s="10" t="s">
        <v>970</v>
      </c>
      <c r="J240" s="17" t="s">
        <v>670</v>
      </c>
      <c r="K240" s="10" t="s">
        <v>971</v>
      </c>
      <c r="L240" s="18"/>
    </row>
    <row r="241" spans="1:12" ht="15">
      <c r="A241" s="15" t="s">
        <v>1215</v>
      </c>
      <c r="B241" s="16">
        <v>32020032</v>
      </c>
      <c r="C241" s="16">
        <v>711002003</v>
      </c>
      <c r="D241" s="10" t="s">
        <v>643</v>
      </c>
      <c r="E241" s="10" t="s">
        <v>966</v>
      </c>
      <c r="F241" s="10" t="s">
        <v>976</v>
      </c>
      <c r="G241" s="10" t="s">
        <v>968</v>
      </c>
      <c r="H241" s="10" t="s">
        <v>1209</v>
      </c>
      <c r="I241" s="10" t="s">
        <v>970</v>
      </c>
      <c r="J241" s="17" t="s">
        <v>670</v>
      </c>
      <c r="K241" s="10" t="s">
        <v>971</v>
      </c>
      <c r="L241" s="18"/>
    </row>
    <row r="242" spans="1:12" ht="15">
      <c r="A242" s="15" t="s">
        <v>1216</v>
      </c>
      <c r="B242" s="16">
        <v>32020034</v>
      </c>
      <c r="C242" s="16">
        <v>711002003</v>
      </c>
      <c r="D242" s="10" t="s">
        <v>647</v>
      </c>
      <c r="E242" s="10" t="s">
        <v>973</v>
      </c>
      <c r="F242" s="10" t="s">
        <v>976</v>
      </c>
      <c r="G242" s="10" t="s">
        <v>968</v>
      </c>
      <c r="H242" s="10" t="s">
        <v>1209</v>
      </c>
      <c r="I242" s="10" t="s">
        <v>959</v>
      </c>
      <c r="J242" s="17" t="s">
        <v>670</v>
      </c>
      <c r="K242" s="10" t="s">
        <v>971</v>
      </c>
      <c r="L242" s="18"/>
    </row>
    <row r="243" spans="1:12" ht="15">
      <c r="A243" s="15" t="s">
        <v>1217</v>
      </c>
      <c r="B243" s="16">
        <v>32020037</v>
      </c>
      <c r="C243" s="16">
        <v>711002003</v>
      </c>
      <c r="D243" s="10" t="s">
        <v>655</v>
      </c>
      <c r="E243" s="10" t="s">
        <v>966</v>
      </c>
      <c r="F243" s="10" t="s">
        <v>976</v>
      </c>
      <c r="G243" s="10" t="s">
        <v>968</v>
      </c>
      <c r="H243" s="10" t="s">
        <v>1209</v>
      </c>
      <c r="I243" s="10" t="s">
        <v>959</v>
      </c>
      <c r="J243" s="17" t="s">
        <v>670</v>
      </c>
      <c r="K243" s="10" t="s">
        <v>971</v>
      </c>
      <c r="L243" s="18"/>
    </row>
    <row r="244" spans="1:12" ht="15">
      <c r="A244" s="15" t="s">
        <v>1218</v>
      </c>
      <c r="B244" s="16">
        <v>32021015</v>
      </c>
      <c r="C244" s="16">
        <v>711002101</v>
      </c>
      <c r="D244" s="10" t="s">
        <v>650</v>
      </c>
      <c r="E244" s="10" t="s">
        <v>966</v>
      </c>
      <c r="F244" s="10" t="s">
        <v>995</v>
      </c>
      <c r="G244" s="10" t="s">
        <v>968</v>
      </c>
      <c r="H244" s="10" t="s">
        <v>1209</v>
      </c>
      <c r="I244" s="10" t="s">
        <v>959</v>
      </c>
      <c r="J244" s="17" t="s">
        <v>673</v>
      </c>
      <c r="K244" s="10" t="s">
        <v>971</v>
      </c>
      <c r="L244" s="18"/>
    </row>
    <row r="245" spans="1:12" ht="15">
      <c r="A245" s="15" t="s">
        <v>1219</v>
      </c>
      <c r="B245" s="16">
        <v>32021016</v>
      </c>
      <c r="C245" s="16">
        <v>711002101</v>
      </c>
      <c r="D245" s="10" t="s">
        <v>652</v>
      </c>
      <c r="E245" s="10" t="s">
        <v>973</v>
      </c>
      <c r="F245" s="10" t="s">
        <v>995</v>
      </c>
      <c r="G245" s="10" t="s">
        <v>968</v>
      </c>
      <c r="H245" s="10" t="s">
        <v>1209</v>
      </c>
      <c r="I245" s="10" t="s">
        <v>959</v>
      </c>
      <c r="J245" s="17" t="s">
        <v>673</v>
      </c>
      <c r="K245" s="10" t="s">
        <v>971</v>
      </c>
      <c r="L245" s="18"/>
    </row>
    <row r="246" spans="1:12" ht="15">
      <c r="A246" s="15" t="s">
        <v>1220</v>
      </c>
      <c r="B246" s="16">
        <v>32021074</v>
      </c>
      <c r="C246" s="16">
        <v>711002107</v>
      </c>
      <c r="D246" s="10" t="s">
        <v>647</v>
      </c>
      <c r="E246" s="10" t="s">
        <v>966</v>
      </c>
      <c r="F246" s="10" t="s">
        <v>995</v>
      </c>
      <c r="G246" s="10" t="s">
        <v>968</v>
      </c>
      <c r="H246" s="10" t="s">
        <v>1209</v>
      </c>
      <c r="I246" s="10" t="s">
        <v>959</v>
      </c>
      <c r="J246" s="17" t="s">
        <v>673</v>
      </c>
      <c r="K246" s="10" t="s">
        <v>971</v>
      </c>
      <c r="L246" s="18"/>
    </row>
    <row r="247" spans="1:12" ht="15">
      <c r="A247" s="15" t="s">
        <v>1221</v>
      </c>
      <c r="B247" s="16">
        <v>32021076</v>
      </c>
      <c r="C247" s="16">
        <v>711002107</v>
      </c>
      <c r="D247" s="10" t="s">
        <v>652</v>
      </c>
      <c r="E247" s="10" t="s">
        <v>973</v>
      </c>
      <c r="F247" s="10" t="s">
        <v>995</v>
      </c>
      <c r="G247" s="10" t="s">
        <v>968</v>
      </c>
      <c r="H247" s="10" t="s">
        <v>1209</v>
      </c>
      <c r="I247" s="10" t="s">
        <v>959</v>
      </c>
      <c r="J247" s="17" t="s">
        <v>673</v>
      </c>
      <c r="K247" s="10" t="s">
        <v>971</v>
      </c>
      <c r="L247" s="18"/>
    </row>
    <row r="248" spans="1:12" ht="15">
      <c r="A248" s="15" t="s">
        <v>1222</v>
      </c>
      <c r="B248" s="16">
        <v>32030021</v>
      </c>
      <c r="C248" s="16">
        <v>711003002</v>
      </c>
      <c r="D248" s="10" t="s">
        <v>638</v>
      </c>
      <c r="E248" s="10" t="s">
        <v>966</v>
      </c>
      <c r="F248" s="10" t="s">
        <v>967</v>
      </c>
      <c r="G248" s="10" t="s">
        <v>968</v>
      </c>
      <c r="H248" s="10" t="s">
        <v>1209</v>
      </c>
      <c r="I248" s="10" t="s">
        <v>957</v>
      </c>
      <c r="J248" s="17" t="s">
        <v>675</v>
      </c>
      <c r="K248" s="10" t="s">
        <v>971</v>
      </c>
      <c r="L248" s="18"/>
    </row>
    <row r="249" spans="1:12" ht="15">
      <c r="A249" s="15" t="s">
        <v>1223</v>
      </c>
      <c r="B249" s="16">
        <v>32030022</v>
      </c>
      <c r="C249" s="16">
        <v>711003002</v>
      </c>
      <c r="D249" s="10" t="s">
        <v>643</v>
      </c>
      <c r="E249" s="10" t="s">
        <v>966</v>
      </c>
      <c r="F249" s="10" t="s">
        <v>967</v>
      </c>
      <c r="G249" s="10" t="s">
        <v>968</v>
      </c>
      <c r="H249" s="10" t="s">
        <v>1209</v>
      </c>
      <c r="I249" s="10" t="s">
        <v>959</v>
      </c>
      <c r="J249" s="17" t="s">
        <v>675</v>
      </c>
      <c r="K249" s="10" t="s">
        <v>971</v>
      </c>
      <c r="L249" s="18"/>
    </row>
    <row r="250" spans="1:12" ht="15">
      <c r="A250" s="15" t="s">
        <v>1224</v>
      </c>
      <c r="B250" s="16">
        <v>32030023</v>
      </c>
      <c r="C250" s="16">
        <v>711003002</v>
      </c>
      <c r="D250" s="10" t="s">
        <v>644</v>
      </c>
      <c r="E250" s="10" t="s">
        <v>966</v>
      </c>
      <c r="F250" s="10" t="s">
        <v>967</v>
      </c>
      <c r="G250" s="10" t="s">
        <v>968</v>
      </c>
      <c r="H250" s="10" t="s">
        <v>1209</v>
      </c>
      <c r="I250" s="10" t="s">
        <v>959</v>
      </c>
      <c r="J250" s="17" t="s">
        <v>675</v>
      </c>
      <c r="K250" s="10" t="s">
        <v>971</v>
      </c>
      <c r="L250" s="18"/>
    </row>
    <row r="251" spans="1:12" ht="15">
      <c r="A251" s="15" t="s">
        <v>1225</v>
      </c>
      <c r="B251" s="16">
        <v>32030025</v>
      </c>
      <c r="C251" s="16">
        <v>711003002</v>
      </c>
      <c r="D251" s="10" t="s">
        <v>650</v>
      </c>
      <c r="E251" s="10" t="s">
        <v>966</v>
      </c>
      <c r="F251" s="10" t="s">
        <v>967</v>
      </c>
      <c r="G251" s="10" t="s">
        <v>968</v>
      </c>
      <c r="H251" s="10" t="s">
        <v>1209</v>
      </c>
      <c r="I251" s="10" t="s">
        <v>957</v>
      </c>
      <c r="J251" s="17" t="s">
        <v>675</v>
      </c>
      <c r="K251" s="10" t="s">
        <v>971</v>
      </c>
      <c r="L251" s="18"/>
    </row>
    <row r="252" spans="1:12" ht="15">
      <c r="A252" s="15" t="s">
        <v>1226</v>
      </c>
      <c r="B252" s="16">
        <v>32030026</v>
      </c>
      <c r="C252" s="16">
        <v>711003002</v>
      </c>
      <c r="D252" s="10" t="s">
        <v>652</v>
      </c>
      <c r="E252" s="10" t="s">
        <v>966</v>
      </c>
      <c r="F252" s="10" t="s">
        <v>967</v>
      </c>
      <c r="G252" s="10" t="s">
        <v>968</v>
      </c>
      <c r="H252" s="10" t="s">
        <v>1209</v>
      </c>
      <c r="I252" s="10" t="s">
        <v>957</v>
      </c>
      <c r="J252" s="17" t="s">
        <v>675</v>
      </c>
      <c r="K252" s="10" t="s">
        <v>971</v>
      </c>
      <c r="L252" s="18"/>
    </row>
    <row r="253" spans="1:12" ht="15">
      <c r="A253" s="15" t="s">
        <v>1227</v>
      </c>
      <c r="B253" s="16">
        <v>32030027</v>
      </c>
      <c r="C253" s="16">
        <v>711003002</v>
      </c>
      <c r="D253" s="10" t="s">
        <v>655</v>
      </c>
      <c r="E253" s="10" t="s">
        <v>966</v>
      </c>
      <c r="F253" s="10" t="s">
        <v>995</v>
      </c>
      <c r="G253" s="10" t="s">
        <v>968</v>
      </c>
      <c r="H253" s="10" t="s">
        <v>1209</v>
      </c>
      <c r="I253" s="10" t="s">
        <v>957</v>
      </c>
      <c r="J253" s="17" t="s">
        <v>675</v>
      </c>
      <c r="K253" s="10" t="s">
        <v>971</v>
      </c>
      <c r="L253" s="18"/>
    </row>
    <row r="254" spans="1:12" ht="15">
      <c r="A254" s="15" t="s">
        <v>1228</v>
      </c>
      <c r="B254" s="16">
        <v>32030028</v>
      </c>
      <c r="C254" s="16">
        <v>711003002</v>
      </c>
      <c r="D254" s="10" t="s">
        <v>658</v>
      </c>
      <c r="E254" s="10" t="s">
        <v>973</v>
      </c>
      <c r="F254" s="10" t="s">
        <v>995</v>
      </c>
      <c r="G254" s="10" t="s">
        <v>968</v>
      </c>
      <c r="H254" s="10" t="s">
        <v>1209</v>
      </c>
      <c r="I254" s="10" t="s">
        <v>957</v>
      </c>
      <c r="J254" s="17" t="s">
        <v>675</v>
      </c>
      <c r="K254" s="10" t="s">
        <v>971</v>
      </c>
      <c r="L254" s="18"/>
    </row>
    <row r="255" spans="1:12" ht="15">
      <c r="A255" s="15" t="s">
        <v>1229</v>
      </c>
      <c r="B255" s="16">
        <v>32030029</v>
      </c>
      <c r="C255" s="16">
        <v>711003002</v>
      </c>
      <c r="D255" s="10" t="s">
        <v>661</v>
      </c>
      <c r="E255" s="10" t="s">
        <v>966</v>
      </c>
      <c r="F255" s="10" t="s">
        <v>967</v>
      </c>
      <c r="G255" s="10" t="s">
        <v>968</v>
      </c>
      <c r="H255" s="10" t="s">
        <v>1209</v>
      </c>
      <c r="I255" s="10" t="s">
        <v>957</v>
      </c>
      <c r="J255" s="17" t="s">
        <v>675</v>
      </c>
      <c r="K255" s="10" t="s">
        <v>971</v>
      </c>
      <c r="L255" s="18"/>
    </row>
    <row r="256" spans="1:12" ht="15">
      <c r="A256" s="15" t="s">
        <v>1230</v>
      </c>
      <c r="B256" s="16">
        <v>32030031</v>
      </c>
      <c r="C256" s="16">
        <v>711003003</v>
      </c>
      <c r="D256" s="10" t="s">
        <v>638</v>
      </c>
      <c r="E256" s="10" t="s">
        <v>966</v>
      </c>
      <c r="F256" s="10" t="s">
        <v>967</v>
      </c>
      <c r="G256" s="10" t="s">
        <v>968</v>
      </c>
      <c r="H256" s="10" t="s">
        <v>1209</v>
      </c>
      <c r="I256" s="10" t="s">
        <v>957</v>
      </c>
      <c r="J256" s="17" t="s">
        <v>675</v>
      </c>
      <c r="K256" s="10" t="s">
        <v>971</v>
      </c>
      <c r="L256" s="18"/>
    </row>
    <row r="257" spans="1:12" ht="15">
      <c r="A257" s="15" t="s">
        <v>1231</v>
      </c>
      <c r="B257" s="16">
        <v>32030032</v>
      </c>
      <c r="C257" s="16">
        <v>711003003</v>
      </c>
      <c r="D257" s="10" t="s">
        <v>643</v>
      </c>
      <c r="E257" s="10" t="s">
        <v>966</v>
      </c>
      <c r="F257" s="10" t="s">
        <v>967</v>
      </c>
      <c r="G257" s="10" t="s">
        <v>968</v>
      </c>
      <c r="H257" s="10" t="s">
        <v>1209</v>
      </c>
      <c r="I257" s="10" t="s">
        <v>957</v>
      </c>
      <c r="J257" s="17" t="s">
        <v>675</v>
      </c>
      <c r="K257" s="10" t="s">
        <v>971</v>
      </c>
      <c r="L257" s="18"/>
    </row>
    <row r="258" spans="1:12" ht="15">
      <c r="A258" s="15" t="s">
        <v>1232</v>
      </c>
      <c r="B258" s="16">
        <v>32030034</v>
      </c>
      <c r="C258" s="16">
        <v>711003003</v>
      </c>
      <c r="D258" s="10" t="s">
        <v>647</v>
      </c>
      <c r="E258" s="10" t="s">
        <v>966</v>
      </c>
      <c r="F258" s="10" t="s">
        <v>967</v>
      </c>
      <c r="G258" s="10" t="s">
        <v>968</v>
      </c>
      <c r="H258" s="10" t="s">
        <v>1209</v>
      </c>
      <c r="I258" s="10" t="s">
        <v>957</v>
      </c>
      <c r="J258" s="17" t="s">
        <v>675</v>
      </c>
      <c r="K258" s="10" t="s">
        <v>971</v>
      </c>
      <c r="L258" s="18"/>
    </row>
    <row r="259" spans="1:12" ht="15">
      <c r="A259" s="15" t="s">
        <v>1233</v>
      </c>
      <c r="B259" s="16">
        <v>32030035</v>
      </c>
      <c r="C259" s="16">
        <v>711003003</v>
      </c>
      <c r="D259" s="10" t="s">
        <v>650</v>
      </c>
      <c r="E259" s="10" t="s">
        <v>966</v>
      </c>
      <c r="F259" s="10" t="s">
        <v>995</v>
      </c>
      <c r="G259" s="10" t="s">
        <v>968</v>
      </c>
      <c r="H259" s="10" t="s">
        <v>1209</v>
      </c>
      <c r="I259" s="10" t="s">
        <v>957</v>
      </c>
      <c r="J259" s="17" t="s">
        <v>675</v>
      </c>
      <c r="K259" s="10" t="s">
        <v>971</v>
      </c>
      <c r="L259" s="18"/>
    </row>
    <row r="260" spans="1:12" ht="15">
      <c r="A260" s="15" t="s">
        <v>1234</v>
      </c>
      <c r="B260" s="16">
        <v>32030036</v>
      </c>
      <c r="C260" s="16">
        <v>711003003</v>
      </c>
      <c r="D260" s="10" t="s">
        <v>652</v>
      </c>
      <c r="E260" s="10" t="s">
        <v>966</v>
      </c>
      <c r="F260" s="10" t="s">
        <v>967</v>
      </c>
      <c r="G260" s="10" t="s">
        <v>968</v>
      </c>
      <c r="H260" s="10" t="s">
        <v>1209</v>
      </c>
      <c r="I260" s="10" t="s">
        <v>957</v>
      </c>
      <c r="J260" s="17" t="s">
        <v>675</v>
      </c>
      <c r="K260" s="10" t="s">
        <v>971</v>
      </c>
      <c r="L260" s="18"/>
    </row>
    <row r="261" spans="1:12" ht="15">
      <c r="A261" s="15" t="s">
        <v>1235</v>
      </c>
      <c r="B261" s="16">
        <v>32030038</v>
      </c>
      <c r="C261" s="16">
        <v>711003003</v>
      </c>
      <c r="D261" s="10" t="s">
        <v>658</v>
      </c>
      <c r="E261" s="10" t="s">
        <v>966</v>
      </c>
      <c r="F261" s="10" t="s">
        <v>967</v>
      </c>
      <c r="G261" s="10" t="s">
        <v>968</v>
      </c>
      <c r="H261" s="10" t="s">
        <v>1209</v>
      </c>
      <c r="I261" s="10" t="s">
        <v>957</v>
      </c>
      <c r="J261" s="17" t="s">
        <v>675</v>
      </c>
      <c r="K261" s="10" t="s">
        <v>971</v>
      </c>
      <c r="L261" s="18"/>
    </row>
    <row r="262" spans="1:12" ht="15">
      <c r="A262" s="15" t="s">
        <v>1236</v>
      </c>
      <c r="B262" s="16">
        <v>32030039</v>
      </c>
      <c r="C262" s="16">
        <v>711003003</v>
      </c>
      <c r="D262" s="10" t="s">
        <v>661</v>
      </c>
      <c r="E262" s="10" t="s">
        <v>973</v>
      </c>
      <c r="F262" s="10" t="s">
        <v>995</v>
      </c>
      <c r="G262" s="10" t="s">
        <v>968</v>
      </c>
      <c r="H262" s="10" t="s">
        <v>1209</v>
      </c>
      <c r="I262" s="10" t="s">
        <v>970</v>
      </c>
      <c r="J262" s="17" t="s">
        <v>675</v>
      </c>
      <c r="K262" s="10" t="s">
        <v>971</v>
      </c>
      <c r="L262" s="18"/>
    </row>
    <row r="263" spans="1:12" ht="15">
      <c r="A263" s="15" t="s">
        <v>1237</v>
      </c>
      <c r="B263" s="16">
        <v>33040022</v>
      </c>
      <c r="C263" s="16">
        <v>711004002</v>
      </c>
      <c r="D263" s="10" t="s">
        <v>643</v>
      </c>
      <c r="E263" s="10" t="s">
        <v>966</v>
      </c>
      <c r="F263" s="10" t="s">
        <v>974</v>
      </c>
      <c r="G263" s="10" t="s">
        <v>968</v>
      </c>
      <c r="H263" s="10" t="s">
        <v>1209</v>
      </c>
      <c r="I263" s="10" t="s">
        <v>970</v>
      </c>
      <c r="J263" s="17" t="s">
        <v>678</v>
      </c>
      <c r="K263" s="10" t="s">
        <v>971</v>
      </c>
      <c r="L263" s="18"/>
    </row>
    <row r="264" spans="1:12" ht="15">
      <c r="A264" s="15" t="s">
        <v>1238</v>
      </c>
      <c r="B264" s="16">
        <v>33040023</v>
      </c>
      <c r="C264" s="16">
        <v>711004002</v>
      </c>
      <c r="D264" s="10" t="s">
        <v>644</v>
      </c>
      <c r="E264" s="10" t="s">
        <v>966</v>
      </c>
      <c r="F264" s="10" t="s">
        <v>974</v>
      </c>
      <c r="G264" s="10" t="s">
        <v>968</v>
      </c>
      <c r="H264" s="10" t="s">
        <v>1209</v>
      </c>
      <c r="I264" s="10" t="s">
        <v>970</v>
      </c>
      <c r="J264" s="17" t="s">
        <v>678</v>
      </c>
      <c r="K264" s="10" t="s">
        <v>971</v>
      </c>
      <c r="L264" s="18"/>
    </row>
    <row r="265" spans="1:12" ht="15">
      <c r="A265" s="15" t="s">
        <v>1239</v>
      </c>
      <c r="B265" s="16">
        <v>33040024</v>
      </c>
      <c r="C265" s="16">
        <v>711004002</v>
      </c>
      <c r="D265" s="10" t="s">
        <v>647</v>
      </c>
      <c r="E265" s="10" t="s">
        <v>966</v>
      </c>
      <c r="F265" s="10" t="s">
        <v>995</v>
      </c>
      <c r="G265" s="10" t="s">
        <v>968</v>
      </c>
      <c r="H265" s="10" t="s">
        <v>1209</v>
      </c>
      <c r="I265" s="10" t="s">
        <v>970</v>
      </c>
      <c r="J265" s="17" t="s">
        <v>678</v>
      </c>
      <c r="K265" s="10" t="s">
        <v>971</v>
      </c>
      <c r="L265" s="18"/>
    </row>
    <row r="266" spans="1:12" ht="15">
      <c r="A266" s="15" t="s">
        <v>1240</v>
      </c>
      <c r="B266" s="16">
        <v>33040026</v>
      </c>
      <c r="C266" s="16">
        <v>711004002</v>
      </c>
      <c r="D266" s="10" t="s">
        <v>652</v>
      </c>
      <c r="E266" s="10" t="s">
        <v>973</v>
      </c>
      <c r="F266" s="10" t="s">
        <v>995</v>
      </c>
      <c r="G266" s="10" t="s">
        <v>968</v>
      </c>
      <c r="H266" s="10" t="s">
        <v>1209</v>
      </c>
      <c r="I266" s="10" t="s">
        <v>970</v>
      </c>
      <c r="J266" s="17" t="s">
        <v>678</v>
      </c>
      <c r="K266" s="10" t="s">
        <v>971</v>
      </c>
      <c r="L266" s="18"/>
    </row>
    <row r="267" spans="1:12" ht="15">
      <c r="A267" s="15" t="s">
        <v>1241</v>
      </c>
      <c r="B267" s="16">
        <v>33040027</v>
      </c>
      <c r="C267" s="16">
        <v>711004002</v>
      </c>
      <c r="D267" s="10" t="s">
        <v>655</v>
      </c>
      <c r="E267" s="10" t="s">
        <v>966</v>
      </c>
      <c r="F267" s="10" t="s">
        <v>995</v>
      </c>
      <c r="G267" s="10" t="s">
        <v>968</v>
      </c>
      <c r="H267" s="10" t="s">
        <v>1209</v>
      </c>
      <c r="I267" s="10" t="s">
        <v>970</v>
      </c>
      <c r="J267" s="17" t="s">
        <v>678</v>
      </c>
      <c r="K267" s="10" t="s">
        <v>971</v>
      </c>
      <c r="L267" s="18"/>
    </row>
    <row r="268" spans="1:12" ht="15">
      <c r="A268" s="15" t="s">
        <v>1242</v>
      </c>
      <c r="B268" s="16">
        <v>33040029</v>
      </c>
      <c r="C268" s="16">
        <v>711004002</v>
      </c>
      <c r="D268" s="10" t="s">
        <v>661</v>
      </c>
      <c r="E268" s="10" t="s">
        <v>966</v>
      </c>
      <c r="F268" s="10" t="s">
        <v>995</v>
      </c>
      <c r="G268" s="10" t="s">
        <v>968</v>
      </c>
      <c r="H268" s="10" t="s">
        <v>1209</v>
      </c>
      <c r="I268" s="10" t="s">
        <v>970</v>
      </c>
      <c r="J268" s="17" t="s">
        <v>678</v>
      </c>
      <c r="K268" s="10" t="s">
        <v>971</v>
      </c>
      <c r="L268" s="18"/>
    </row>
    <row r="269" spans="1:12" ht="15">
      <c r="A269" s="15" t="s">
        <v>1243</v>
      </c>
      <c r="B269" s="16">
        <v>33050085</v>
      </c>
      <c r="C269" s="16">
        <v>711005008</v>
      </c>
      <c r="D269" s="10" t="s">
        <v>650</v>
      </c>
      <c r="E269" s="10" t="s">
        <v>973</v>
      </c>
      <c r="F269" s="10" t="s">
        <v>995</v>
      </c>
      <c r="G269" s="10" t="s">
        <v>968</v>
      </c>
      <c r="H269" s="10" t="s">
        <v>1209</v>
      </c>
      <c r="I269" s="10" t="s">
        <v>970</v>
      </c>
      <c r="J269" s="17" t="s">
        <v>680</v>
      </c>
      <c r="K269" s="10" t="s">
        <v>971</v>
      </c>
      <c r="L269" s="18"/>
    </row>
  </sheetData>
  <autoFilter ref="A1:K269"/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  <hyperlink ref="A22" r:id="rId21"/>
    <hyperlink ref="A23" r:id="rId22"/>
    <hyperlink ref="A24" r:id="rId23"/>
    <hyperlink ref="A25" r:id="rId24"/>
    <hyperlink ref="A26" r:id="rId25"/>
    <hyperlink ref="A27" r:id="rId26"/>
    <hyperlink ref="A28" r:id="rId27"/>
    <hyperlink ref="A29" r:id="rId28"/>
    <hyperlink ref="A30" r:id="rId29"/>
    <hyperlink ref="A31" r:id="rId30"/>
    <hyperlink ref="A32" r:id="rId31"/>
    <hyperlink ref="A33" r:id="rId32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/>
    <hyperlink ref="A43" r:id="rId42"/>
    <hyperlink ref="A44" r:id="rId43"/>
    <hyperlink ref="A45" r:id="rId44"/>
    <hyperlink ref="A46" r:id="rId45"/>
    <hyperlink ref="A47" r:id="rId46"/>
    <hyperlink ref="A48" r:id="rId47"/>
    <hyperlink ref="A49" r:id="rId48"/>
    <hyperlink ref="A50" r:id="rId49"/>
    <hyperlink ref="A51" r:id="rId50"/>
    <hyperlink ref="A52" r:id="rId51"/>
    <hyperlink ref="A53" r:id="rId52"/>
    <hyperlink ref="A54" r:id="rId53"/>
    <hyperlink ref="A55" r:id="rId54"/>
    <hyperlink ref="A56" r:id="rId55"/>
    <hyperlink ref="A57" r:id="rId56"/>
    <hyperlink ref="A58" r:id="rId57"/>
    <hyperlink ref="A59" r:id="rId58"/>
    <hyperlink ref="A60" r:id="rId59"/>
    <hyperlink ref="A61" r:id="rId60"/>
    <hyperlink ref="A62" r:id="rId61"/>
    <hyperlink ref="A63" r:id="rId62"/>
    <hyperlink ref="A64" r:id="rId63"/>
    <hyperlink ref="A65" r:id="rId64"/>
    <hyperlink ref="A66" r:id="rId65"/>
    <hyperlink ref="A67" r:id="rId66"/>
    <hyperlink ref="A68" r:id="rId67"/>
    <hyperlink ref="A69" r:id="rId68"/>
    <hyperlink ref="A70" r:id="rId69"/>
    <hyperlink ref="A71" r:id="rId70"/>
    <hyperlink ref="A72" r:id="rId71"/>
    <hyperlink ref="A73" r:id="rId72"/>
    <hyperlink ref="A74" r:id="rId73"/>
    <hyperlink ref="A75" r:id="rId74"/>
    <hyperlink ref="A76" r:id="rId75"/>
    <hyperlink ref="A77" r:id="rId76"/>
    <hyperlink ref="A78" r:id="rId77"/>
    <hyperlink ref="A79" r:id="rId78"/>
    <hyperlink ref="A80" r:id="rId79"/>
    <hyperlink ref="A81" r:id="rId80"/>
    <hyperlink ref="A82" r:id="rId81"/>
    <hyperlink ref="A83" r:id="rId82"/>
    <hyperlink ref="A84" r:id="rId83"/>
    <hyperlink ref="A85" r:id="rId84"/>
    <hyperlink ref="A86" r:id="rId85"/>
    <hyperlink ref="A87" r:id="rId86"/>
    <hyperlink ref="A88" r:id="rId87"/>
    <hyperlink ref="A89" r:id="rId88"/>
    <hyperlink ref="A90" r:id="rId89"/>
    <hyperlink ref="A91" r:id="rId90"/>
    <hyperlink ref="A92" r:id="rId91"/>
    <hyperlink ref="A93" r:id="rId92"/>
    <hyperlink ref="A94" r:id="rId93"/>
    <hyperlink ref="A95" r:id="rId94"/>
    <hyperlink ref="A96" r:id="rId95"/>
    <hyperlink ref="A97" r:id="rId96"/>
    <hyperlink ref="A98" r:id="rId97"/>
    <hyperlink ref="A99" r:id="rId98"/>
    <hyperlink ref="A100" r:id="rId99"/>
    <hyperlink ref="A101" r:id="rId100"/>
    <hyperlink ref="A102" r:id="rId101"/>
    <hyperlink ref="A103" r:id="rId102"/>
    <hyperlink ref="A104" r:id="rId103"/>
    <hyperlink ref="A105" r:id="rId104"/>
    <hyperlink ref="A106" r:id="rId105"/>
    <hyperlink ref="A107" r:id="rId106"/>
    <hyperlink ref="A108" r:id="rId107"/>
    <hyperlink ref="A109" r:id="rId108"/>
    <hyperlink ref="A110" r:id="rId109"/>
    <hyperlink ref="A111" r:id="rId110"/>
    <hyperlink ref="A112" r:id="rId111"/>
    <hyperlink ref="A113" r:id="rId112"/>
    <hyperlink ref="A114" r:id="rId113"/>
    <hyperlink ref="A115" r:id="rId114"/>
    <hyperlink ref="A116" r:id="rId115"/>
    <hyperlink ref="A117" r:id="rId116"/>
    <hyperlink ref="A118" r:id="rId117"/>
    <hyperlink ref="A119" r:id="rId118"/>
    <hyperlink ref="A120" r:id="rId119"/>
    <hyperlink ref="A121" r:id="rId120"/>
    <hyperlink ref="A122" r:id="rId121"/>
    <hyperlink ref="A123" r:id="rId122"/>
    <hyperlink ref="A124" r:id="rId123"/>
    <hyperlink ref="A125" r:id="rId124"/>
    <hyperlink ref="A126" r:id="rId125"/>
    <hyperlink ref="A127" r:id="rId126"/>
    <hyperlink ref="A128" r:id="rId127"/>
    <hyperlink ref="A129" r:id="rId128"/>
    <hyperlink ref="A130" r:id="rId129"/>
    <hyperlink ref="A131" r:id="rId130"/>
    <hyperlink ref="A132" r:id="rId131"/>
    <hyperlink ref="A133" r:id="rId132"/>
    <hyperlink ref="A134" r:id="rId133"/>
    <hyperlink ref="A135" r:id="rId134"/>
    <hyperlink ref="A136" r:id="rId135"/>
    <hyperlink ref="A137" r:id="rId136"/>
    <hyperlink ref="A138" r:id="rId137"/>
    <hyperlink ref="A139" r:id="rId138"/>
    <hyperlink ref="A140" r:id="rId139"/>
    <hyperlink ref="A141" r:id="rId140"/>
    <hyperlink ref="A142" r:id="rId141"/>
    <hyperlink ref="A143" r:id="rId142"/>
    <hyperlink ref="A144" r:id="rId143"/>
    <hyperlink ref="A145" r:id="rId144"/>
    <hyperlink ref="A146" r:id="rId145"/>
    <hyperlink ref="A147" r:id="rId146"/>
    <hyperlink ref="A148" r:id="rId147"/>
    <hyperlink ref="A149" r:id="rId148"/>
    <hyperlink ref="A150" r:id="rId149"/>
    <hyperlink ref="A151" r:id="rId150"/>
    <hyperlink ref="A152" r:id="rId151"/>
    <hyperlink ref="A153" r:id="rId152"/>
    <hyperlink ref="A154" r:id="rId153"/>
    <hyperlink ref="A155" r:id="rId154"/>
    <hyperlink ref="A156" r:id="rId155"/>
    <hyperlink ref="A157" r:id="rId156"/>
    <hyperlink ref="A158" r:id="rId157"/>
    <hyperlink ref="A159" r:id="rId158"/>
    <hyperlink ref="A160" r:id="rId159"/>
    <hyperlink ref="A161" r:id="rId160"/>
    <hyperlink ref="A162" r:id="rId161"/>
    <hyperlink ref="A163" r:id="rId162"/>
    <hyperlink ref="A164" r:id="rId163"/>
    <hyperlink ref="A165" r:id="rId164"/>
    <hyperlink ref="A166" r:id="rId165"/>
    <hyperlink ref="A167" r:id="rId166"/>
    <hyperlink ref="A168" r:id="rId167"/>
    <hyperlink ref="A169" r:id="rId168"/>
    <hyperlink ref="A170" r:id="rId169"/>
    <hyperlink ref="A171" r:id="rId170"/>
    <hyperlink ref="A172" r:id="rId171"/>
    <hyperlink ref="A173" r:id="rId172"/>
    <hyperlink ref="A174" r:id="rId173"/>
    <hyperlink ref="A175" r:id="rId174"/>
    <hyperlink ref="A176" r:id="rId175"/>
    <hyperlink ref="A177" r:id="rId176"/>
    <hyperlink ref="A178" r:id="rId177"/>
    <hyperlink ref="A179" r:id="rId178"/>
    <hyperlink ref="A180" r:id="rId179"/>
    <hyperlink ref="A181" r:id="rId180"/>
    <hyperlink ref="A182" r:id="rId181"/>
    <hyperlink ref="A183" r:id="rId182"/>
    <hyperlink ref="A184" r:id="rId183"/>
    <hyperlink ref="A185" r:id="rId184"/>
    <hyperlink ref="A186" r:id="rId185"/>
    <hyperlink ref="A187" r:id="rId186"/>
    <hyperlink ref="A188" r:id="rId187"/>
    <hyperlink ref="A189" r:id="rId188"/>
    <hyperlink ref="A190" r:id="rId189"/>
    <hyperlink ref="A191" r:id="rId190"/>
    <hyperlink ref="A192" r:id="rId191"/>
    <hyperlink ref="A193" r:id="rId192"/>
    <hyperlink ref="A194" r:id="rId193"/>
    <hyperlink ref="A195" r:id="rId194"/>
    <hyperlink ref="A196" r:id="rId195"/>
    <hyperlink ref="A197" r:id="rId196"/>
    <hyperlink ref="A198" r:id="rId197"/>
    <hyperlink ref="A199" r:id="rId198"/>
    <hyperlink ref="A200" r:id="rId199"/>
    <hyperlink ref="A201" r:id="rId200"/>
    <hyperlink ref="A202" r:id="rId201"/>
    <hyperlink ref="A203" r:id="rId202"/>
    <hyperlink ref="A204" r:id="rId203"/>
    <hyperlink ref="A205" r:id="rId204"/>
    <hyperlink ref="A206" r:id="rId205"/>
    <hyperlink ref="A207" r:id="rId206"/>
    <hyperlink ref="A208" r:id="rId207"/>
    <hyperlink ref="A209" r:id="rId208"/>
    <hyperlink ref="A210" r:id="rId209"/>
    <hyperlink ref="A211" r:id="rId210"/>
    <hyperlink ref="A212" r:id="rId211"/>
    <hyperlink ref="A213" r:id="rId212"/>
    <hyperlink ref="A214" r:id="rId213"/>
    <hyperlink ref="A215" r:id="rId214"/>
    <hyperlink ref="A216" r:id="rId215"/>
    <hyperlink ref="A217" r:id="rId216"/>
    <hyperlink ref="A218" r:id="rId217"/>
    <hyperlink ref="A219" r:id="rId218"/>
    <hyperlink ref="A220" r:id="rId219"/>
    <hyperlink ref="A221" r:id="rId220"/>
    <hyperlink ref="A222" r:id="rId221"/>
    <hyperlink ref="A223" r:id="rId222"/>
    <hyperlink ref="A224" r:id="rId223"/>
    <hyperlink ref="A225" r:id="rId224"/>
    <hyperlink ref="A226" r:id="rId225"/>
    <hyperlink ref="A227" r:id="rId226"/>
    <hyperlink ref="A228" r:id="rId227"/>
    <hyperlink ref="A229" r:id="rId228"/>
    <hyperlink ref="A230" r:id="rId229"/>
    <hyperlink ref="A231" r:id="rId230"/>
    <hyperlink ref="A232" r:id="rId231"/>
    <hyperlink ref="A233" r:id="rId232"/>
    <hyperlink ref="A234" r:id="rId233"/>
    <hyperlink ref="A235" r:id="rId234"/>
    <hyperlink ref="A236" r:id="rId235"/>
    <hyperlink ref="A237" r:id="rId236"/>
    <hyperlink ref="A238" r:id="rId237"/>
    <hyperlink ref="A239" r:id="rId238"/>
    <hyperlink ref="A240" r:id="rId239"/>
    <hyperlink ref="A241" r:id="rId240"/>
    <hyperlink ref="A242" r:id="rId241"/>
    <hyperlink ref="A243" r:id="rId242"/>
    <hyperlink ref="A244" r:id="rId243"/>
    <hyperlink ref="A245" r:id="rId244"/>
    <hyperlink ref="A246" r:id="rId245"/>
    <hyperlink ref="A247" r:id="rId246"/>
    <hyperlink ref="A248" r:id="rId247"/>
    <hyperlink ref="A249" r:id="rId248"/>
    <hyperlink ref="A250" r:id="rId249"/>
    <hyperlink ref="A251" r:id="rId250"/>
    <hyperlink ref="A252" r:id="rId251"/>
    <hyperlink ref="A253" r:id="rId252"/>
    <hyperlink ref="A254" r:id="rId253"/>
    <hyperlink ref="A255" r:id="rId254"/>
    <hyperlink ref="A256" r:id="rId255"/>
    <hyperlink ref="A257" r:id="rId256"/>
    <hyperlink ref="A258" r:id="rId257"/>
    <hyperlink ref="A259" r:id="rId258"/>
    <hyperlink ref="A260" r:id="rId259"/>
    <hyperlink ref="A261" r:id="rId260"/>
    <hyperlink ref="A262" r:id="rId261"/>
    <hyperlink ref="A263" r:id="rId262"/>
    <hyperlink ref="A264" r:id="rId263"/>
    <hyperlink ref="A265" r:id="rId264"/>
    <hyperlink ref="A266" r:id="rId265"/>
    <hyperlink ref="A267" r:id="rId266"/>
    <hyperlink ref="A268" r:id="rId267"/>
    <hyperlink ref="A269" r:id="rId268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34"/>
  <sheetViews>
    <sheetView workbookViewId="0"/>
  </sheetViews>
  <sheetFormatPr defaultColWidth="12.7109375" defaultRowHeight="15.75" customHeight="1"/>
  <cols>
    <col min="10" max="10" width="27.140625" customWidth="1"/>
    <col min="15" max="15" width="22.85546875" customWidth="1"/>
  </cols>
  <sheetData>
    <row r="1" spans="1:23">
      <c r="A1" s="8" t="s">
        <v>634</v>
      </c>
      <c r="B1" s="23" t="s">
        <v>632</v>
      </c>
      <c r="C1" s="23" t="s">
        <v>633</v>
      </c>
      <c r="D1" s="23" t="s">
        <v>951</v>
      </c>
      <c r="E1" s="23" t="s">
        <v>952</v>
      </c>
      <c r="F1" s="23" t="s">
        <v>953</v>
      </c>
      <c r="G1" s="23" t="s">
        <v>954</v>
      </c>
      <c r="H1" s="23" t="s">
        <v>955</v>
      </c>
      <c r="I1" s="23" t="s">
        <v>956</v>
      </c>
      <c r="J1" s="23" t="s">
        <v>1244</v>
      </c>
      <c r="O1" s="11" t="s">
        <v>636</v>
      </c>
      <c r="P1" s="12" t="s">
        <v>957</v>
      </c>
      <c r="Q1" s="13" t="s">
        <v>958</v>
      </c>
      <c r="R1" s="13" t="s">
        <v>959</v>
      </c>
      <c r="S1" s="14" t="s">
        <v>960</v>
      </c>
      <c r="T1" s="14" t="s">
        <v>961</v>
      </c>
      <c r="U1" s="14" t="s">
        <v>962</v>
      </c>
      <c r="V1" s="14" t="s">
        <v>963</v>
      </c>
      <c r="W1" s="14" t="s">
        <v>964</v>
      </c>
    </row>
    <row r="2" spans="1:23">
      <c r="A2" s="24" t="s">
        <v>726</v>
      </c>
      <c r="B2" s="25">
        <v>32023013</v>
      </c>
      <c r="C2" s="25">
        <v>710102301</v>
      </c>
      <c r="D2" s="23" t="s">
        <v>644</v>
      </c>
      <c r="E2" s="23" t="s">
        <v>966</v>
      </c>
      <c r="F2" s="23" t="s">
        <v>976</v>
      </c>
      <c r="G2" s="23" t="s">
        <v>968</v>
      </c>
      <c r="H2" s="23" t="s">
        <v>969</v>
      </c>
      <c r="I2" s="23" t="s">
        <v>957</v>
      </c>
      <c r="J2" s="23" t="s">
        <v>648</v>
      </c>
      <c r="O2" s="20" t="s">
        <v>640</v>
      </c>
      <c r="P2" s="20">
        <f t="shared" ref="P2:P16" si="0">COUNTIFS($I:$I,$P$1,$J:$J,O2)</f>
        <v>0</v>
      </c>
      <c r="Q2" s="20">
        <f t="shared" ref="Q2:Q16" si="1">COUNTIFS($I:$I,$Q$1,$J:$J,O2)</f>
        <v>0</v>
      </c>
      <c r="R2" s="20">
        <f t="shared" ref="R2:R16" si="2">COUNTIFS($I:$I,$R$1,$J:$J,O2)</f>
        <v>5</v>
      </c>
      <c r="S2" s="20">
        <v>0</v>
      </c>
      <c r="T2" s="20">
        <f t="shared" ref="T2:T16" si="3">SUM(P2:R2)-S2</f>
        <v>5</v>
      </c>
      <c r="U2" s="20">
        <v>3</v>
      </c>
      <c r="V2" s="20">
        <v>3</v>
      </c>
      <c r="W2" s="20">
        <v>-3</v>
      </c>
    </row>
    <row r="3" spans="1:23">
      <c r="A3" s="24" t="s">
        <v>798</v>
      </c>
      <c r="B3" s="25">
        <v>32026039</v>
      </c>
      <c r="C3" s="25">
        <v>710102603</v>
      </c>
      <c r="D3" s="23" t="s">
        <v>661</v>
      </c>
      <c r="E3" s="23" t="s">
        <v>973</v>
      </c>
      <c r="F3" s="23" t="s">
        <v>995</v>
      </c>
      <c r="G3" s="23" t="s">
        <v>968</v>
      </c>
      <c r="H3" s="23" t="s">
        <v>969</v>
      </c>
      <c r="I3" s="23" t="s">
        <v>957</v>
      </c>
      <c r="J3" s="23" t="s">
        <v>648</v>
      </c>
      <c r="O3" s="20" t="s">
        <v>642</v>
      </c>
      <c r="P3" s="20">
        <f t="shared" si="0"/>
        <v>0</v>
      </c>
      <c r="Q3" s="20">
        <f t="shared" si="1"/>
        <v>0</v>
      </c>
      <c r="R3" s="20">
        <f t="shared" si="2"/>
        <v>0</v>
      </c>
      <c r="S3" s="20">
        <v>0</v>
      </c>
      <c r="T3" s="20">
        <f t="shared" si="3"/>
        <v>0</v>
      </c>
      <c r="U3" s="20">
        <v>0</v>
      </c>
      <c r="V3" s="20">
        <v>0</v>
      </c>
      <c r="W3" s="20">
        <v>0</v>
      </c>
    </row>
    <row r="4" spans="1:23">
      <c r="A4" s="24" t="s">
        <v>792</v>
      </c>
      <c r="B4" s="25">
        <v>32026026</v>
      </c>
      <c r="C4" s="25">
        <v>710102602</v>
      </c>
      <c r="D4" s="23" t="s">
        <v>652</v>
      </c>
      <c r="E4" s="23" t="s">
        <v>966</v>
      </c>
      <c r="F4" s="23" t="s">
        <v>995</v>
      </c>
      <c r="G4" s="23" t="s">
        <v>968</v>
      </c>
      <c r="H4" s="23" t="s">
        <v>969</v>
      </c>
      <c r="I4" s="23" t="s">
        <v>959</v>
      </c>
      <c r="J4" s="23" t="s">
        <v>648</v>
      </c>
      <c r="O4" s="20" t="s">
        <v>645</v>
      </c>
      <c r="P4" s="20">
        <f t="shared" si="0"/>
        <v>3</v>
      </c>
      <c r="Q4" s="20">
        <f t="shared" si="1"/>
        <v>0</v>
      </c>
      <c r="R4" s="20">
        <f t="shared" si="2"/>
        <v>20</v>
      </c>
      <c r="S4" s="20">
        <v>9</v>
      </c>
      <c r="T4" s="20">
        <f t="shared" si="3"/>
        <v>14</v>
      </c>
      <c r="U4" s="20">
        <v>0</v>
      </c>
      <c r="V4" s="20">
        <v>14</v>
      </c>
      <c r="W4" s="20">
        <f t="shared" ref="W4:W16" si="4">T4-V4-U4</f>
        <v>0</v>
      </c>
    </row>
    <row r="5" spans="1:23">
      <c r="A5" s="24" t="s">
        <v>793</v>
      </c>
      <c r="B5" s="25">
        <v>32026028</v>
      </c>
      <c r="C5" s="25">
        <v>710102602</v>
      </c>
      <c r="D5" s="23" t="s">
        <v>658</v>
      </c>
      <c r="E5" s="23" t="s">
        <v>966</v>
      </c>
      <c r="F5" s="23" t="s">
        <v>974</v>
      </c>
      <c r="G5" s="23" t="s">
        <v>968</v>
      </c>
      <c r="H5" s="23" t="s">
        <v>969</v>
      </c>
      <c r="I5" s="23" t="s">
        <v>959</v>
      </c>
      <c r="J5" s="23" t="s">
        <v>648</v>
      </c>
      <c r="O5" s="20" t="s">
        <v>648</v>
      </c>
      <c r="P5" s="20">
        <f t="shared" si="0"/>
        <v>2</v>
      </c>
      <c r="Q5" s="20">
        <f t="shared" si="1"/>
        <v>0</v>
      </c>
      <c r="R5" s="20">
        <f t="shared" si="2"/>
        <v>9</v>
      </c>
      <c r="S5" s="20">
        <v>0</v>
      </c>
      <c r="T5" s="20">
        <f t="shared" si="3"/>
        <v>11</v>
      </c>
      <c r="U5" s="20">
        <v>4</v>
      </c>
      <c r="V5" s="20">
        <v>7</v>
      </c>
      <c r="W5" s="20">
        <f t="shared" si="4"/>
        <v>0</v>
      </c>
    </row>
    <row r="6" spans="1:23">
      <c r="A6" s="24" t="s">
        <v>746</v>
      </c>
      <c r="B6" s="25">
        <v>32023041</v>
      </c>
      <c r="C6" s="25">
        <v>710102304</v>
      </c>
      <c r="D6" s="23" t="s">
        <v>638</v>
      </c>
      <c r="E6" s="23" t="s">
        <v>973</v>
      </c>
      <c r="F6" s="23" t="s">
        <v>995</v>
      </c>
      <c r="G6" s="23" t="s">
        <v>968</v>
      </c>
      <c r="H6" s="23" t="s">
        <v>969</v>
      </c>
      <c r="I6" s="23" t="s">
        <v>959</v>
      </c>
      <c r="J6" s="23" t="s">
        <v>651</v>
      </c>
      <c r="O6" s="20" t="s">
        <v>651</v>
      </c>
      <c r="P6" s="20">
        <f t="shared" si="0"/>
        <v>0</v>
      </c>
      <c r="Q6" s="20">
        <f t="shared" si="1"/>
        <v>0</v>
      </c>
      <c r="R6" s="20">
        <f t="shared" si="2"/>
        <v>13</v>
      </c>
      <c r="S6" s="20">
        <v>0</v>
      </c>
      <c r="T6" s="20">
        <f t="shared" si="3"/>
        <v>13</v>
      </c>
      <c r="U6" s="20">
        <v>4</v>
      </c>
      <c r="V6" s="20">
        <v>9</v>
      </c>
      <c r="W6" s="20">
        <f t="shared" si="4"/>
        <v>0</v>
      </c>
    </row>
    <row r="7" spans="1:23">
      <c r="A7" s="24" t="s">
        <v>749</v>
      </c>
      <c r="B7" s="25">
        <v>32023045</v>
      </c>
      <c r="C7" s="25">
        <v>710102304</v>
      </c>
      <c r="D7" s="23" t="s">
        <v>650</v>
      </c>
      <c r="E7" s="23" t="s">
        <v>966</v>
      </c>
      <c r="F7" s="23" t="s">
        <v>974</v>
      </c>
      <c r="G7" s="23" t="s">
        <v>968</v>
      </c>
      <c r="H7" s="23" t="s">
        <v>969</v>
      </c>
      <c r="I7" s="23" t="s">
        <v>959</v>
      </c>
      <c r="J7" s="23" t="s">
        <v>651</v>
      </c>
      <c r="O7" s="20" t="s">
        <v>653</v>
      </c>
      <c r="P7" s="20">
        <f t="shared" si="0"/>
        <v>1</v>
      </c>
      <c r="Q7" s="20">
        <f t="shared" si="1"/>
        <v>0</v>
      </c>
      <c r="R7" s="20">
        <f t="shared" si="2"/>
        <v>0</v>
      </c>
      <c r="S7" s="20">
        <v>0</v>
      </c>
      <c r="T7" s="20">
        <f t="shared" si="3"/>
        <v>1</v>
      </c>
      <c r="U7" s="20">
        <v>0</v>
      </c>
      <c r="V7" s="20">
        <v>1</v>
      </c>
      <c r="W7" s="20">
        <f t="shared" si="4"/>
        <v>0</v>
      </c>
    </row>
    <row r="8" spans="1:23">
      <c r="A8" s="24" t="s">
        <v>686</v>
      </c>
      <c r="B8" s="25">
        <v>32021033</v>
      </c>
      <c r="C8" s="25">
        <v>710102103</v>
      </c>
      <c r="D8" s="23" t="s">
        <v>644</v>
      </c>
      <c r="E8" s="23" t="s">
        <v>966</v>
      </c>
      <c r="F8" s="23" t="s">
        <v>967</v>
      </c>
      <c r="G8" s="23" t="s">
        <v>968</v>
      </c>
      <c r="H8" s="23" t="s">
        <v>969</v>
      </c>
      <c r="I8" s="23" t="s">
        <v>959</v>
      </c>
      <c r="J8" s="23" t="s">
        <v>640</v>
      </c>
      <c r="O8" s="20" t="s">
        <v>656</v>
      </c>
      <c r="P8" s="20">
        <f t="shared" si="0"/>
        <v>0</v>
      </c>
      <c r="Q8" s="20">
        <f t="shared" si="1"/>
        <v>0</v>
      </c>
      <c r="R8" s="20">
        <f t="shared" si="2"/>
        <v>7</v>
      </c>
      <c r="S8" s="20">
        <v>5</v>
      </c>
      <c r="T8" s="20">
        <f t="shared" si="3"/>
        <v>2</v>
      </c>
      <c r="U8" s="20">
        <v>2</v>
      </c>
      <c r="V8" s="20">
        <v>2</v>
      </c>
      <c r="W8" s="20">
        <f t="shared" si="4"/>
        <v>-2</v>
      </c>
    </row>
    <row r="9" spans="1:23">
      <c r="A9" s="24" t="s">
        <v>689</v>
      </c>
      <c r="B9" s="25">
        <v>32021036</v>
      </c>
      <c r="C9" s="25">
        <v>710102103</v>
      </c>
      <c r="D9" s="23" t="s">
        <v>652</v>
      </c>
      <c r="E9" s="23" t="s">
        <v>966</v>
      </c>
      <c r="F9" s="23" t="s">
        <v>967</v>
      </c>
      <c r="G9" s="23" t="s">
        <v>968</v>
      </c>
      <c r="H9" s="23" t="s">
        <v>969</v>
      </c>
      <c r="I9" s="23" t="s">
        <v>959</v>
      </c>
      <c r="J9" s="23" t="s">
        <v>640</v>
      </c>
      <c r="O9" s="20" t="s">
        <v>659</v>
      </c>
      <c r="P9" s="20">
        <f t="shared" si="0"/>
        <v>3</v>
      </c>
      <c r="Q9" s="20">
        <f t="shared" si="1"/>
        <v>0</v>
      </c>
      <c r="R9" s="20">
        <f t="shared" si="2"/>
        <v>0</v>
      </c>
      <c r="S9" s="20">
        <v>0</v>
      </c>
      <c r="T9" s="20">
        <f t="shared" si="3"/>
        <v>3</v>
      </c>
      <c r="U9" s="20">
        <v>1</v>
      </c>
      <c r="V9" s="20">
        <v>2</v>
      </c>
      <c r="W9" s="20">
        <f t="shared" si="4"/>
        <v>0</v>
      </c>
    </row>
    <row r="10" spans="1:23">
      <c r="A10" s="24" t="s">
        <v>743</v>
      </c>
      <c r="B10" s="25">
        <v>32023031</v>
      </c>
      <c r="C10" s="25">
        <v>710102303</v>
      </c>
      <c r="D10" s="23" t="s">
        <v>638</v>
      </c>
      <c r="E10" s="23" t="s">
        <v>966</v>
      </c>
      <c r="F10" s="23" t="s">
        <v>995</v>
      </c>
      <c r="G10" s="23" t="s">
        <v>968</v>
      </c>
      <c r="H10" s="23" t="s">
        <v>969</v>
      </c>
      <c r="I10" s="23" t="s">
        <v>959</v>
      </c>
      <c r="J10" s="23" t="s">
        <v>651</v>
      </c>
      <c r="O10" s="20" t="s">
        <v>665</v>
      </c>
      <c r="P10" s="20">
        <f t="shared" si="0"/>
        <v>0</v>
      </c>
      <c r="Q10" s="20">
        <f t="shared" si="1"/>
        <v>0</v>
      </c>
      <c r="R10" s="20">
        <f t="shared" si="2"/>
        <v>0</v>
      </c>
      <c r="S10" s="20">
        <v>0</v>
      </c>
      <c r="T10" s="20">
        <f t="shared" si="3"/>
        <v>0</v>
      </c>
      <c r="U10" s="20">
        <v>0</v>
      </c>
      <c r="V10" s="20">
        <v>0</v>
      </c>
      <c r="W10" s="20">
        <f t="shared" si="4"/>
        <v>0</v>
      </c>
    </row>
    <row r="11" spans="1:23">
      <c r="A11" s="24" t="s">
        <v>737</v>
      </c>
      <c r="B11" s="25">
        <v>32023024</v>
      </c>
      <c r="C11" s="25">
        <v>710102302</v>
      </c>
      <c r="D11" s="23" t="s">
        <v>647</v>
      </c>
      <c r="E11" s="23" t="s">
        <v>966</v>
      </c>
      <c r="F11" s="23" t="s">
        <v>967</v>
      </c>
      <c r="G11" s="23" t="s">
        <v>968</v>
      </c>
      <c r="H11" s="23" t="s">
        <v>969</v>
      </c>
      <c r="I11" s="23" t="s">
        <v>959</v>
      </c>
      <c r="J11" s="23" t="s">
        <v>651</v>
      </c>
      <c r="O11" s="20" t="s">
        <v>668</v>
      </c>
      <c r="P11" s="20">
        <f t="shared" si="0"/>
        <v>0</v>
      </c>
      <c r="Q11" s="20">
        <f t="shared" si="1"/>
        <v>0</v>
      </c>
      <c r="R11" s="20">
        <f t="shared" si="2"/>
        <v>0</v>
      </c>
      <c r="S11" s="20">
        <v>0</v>
      </c>
      <c r="T11" s="20">
        <f t="shared" si="3"/>
        <v>0</v>
      </c>
      <c r="U11" s="20">
        <v>0</v>
      </c>
      <c r="V11" s="20">
        <v>0</v>
      </c>
      <c r="W11" s="20">
        <f t="shared" si="4"/>
        <v>0</v>
      </c>
    </row>
    <row r="12" spans="1:23">
      <c r="A12" s="24" t="s">
        <v>855</v>
      </c>
      <c r="B12" s="25">
        <v>32090086</v>
      </c>
      <c r="C12" s="25">
        <v>710109008</v>
      </c>
      <c r="D12" s="23" t="s">
        <v>652</v>
      </c>
      <c r="E12" s="23" t="s">
        <v>966</v>
      </c>
      <c r="F12" s="23" t="s">
        <v>995</v>
      </c>
      <c r="G12" s="23" t="s">
        <v>968</v>
      </c>
      <c r="H12" s="23" t="s">
        <v>969</v>
      </c>
      <c r="I12" s="23" t="s">
        <v>957</v>
      </c>
      <c r="J12" s="23" t="s">
        <v>659</v>
      </c>
      <c r="O12" s="20" t="s">
        <v>670</v>
      </c>
      <c r="P12" s="20">
        <f t="shared" si="0"/>
        <v>0</v>
      </c>
      <c r="Q12" s="20">
        <f t="shared" si="1"/>
        <v>0</v>
      </c>
      <c r="R12" s="20">
        <f t="shared" si="2"/>
        <v>0</v>
      </c>
      <c r="S12" s="20">
        <v>4</v>
      </c>
      <c r="T12" s="20">
        <f t="shared" si="3"/>
        <v>-4</v>
      </c>
      <c r="U12" s="20">
        <v>0</v>
      </c>
      <c r="V12" s="20">
        <v>2</v>
      </c>
      <c r="W12" s="20">
        <f t="shared" si="4"/>
        <v>-6</v>
      </c>
    </row>
    <row r="13" spans="1:23">
      <c r="A13" s="24" t="s">
        <v>789</v>
      </c>
      <c r="B13" s="25">
        <v>32026022</v>
      </c>
      <c r="C13" s="25">
        <v>710102602</v>
      </c>
      <c r="D13" s="23" t="s">
        <v>643</v>
      </c>
      <c r="E13" s="23" t="s">
        <v>973</v>
      </c>
      <c r="F13" s="23" t="s">
        <v>976</v>
      </c>
      <c r="G13" s="23" t="s">
        <v>968</v>
      </c>
      <c r="H13" s="23" t="s">
        <v>969</v>
      </c>
      <c r="I13" s="23" t="s">
        <v>959</v>
      </c>
      <c r="J13" s="23" t="s">
        <v>648</v>
      </c>
      <c r="O13" s="20" t="s">
        <v>673</v>
      </c>
      <c r="P13" s="20">
        <f t="shared" si="0"/>
        <v>0</v>
      </c>
      <c r="Q13" s="20">
        <f t="shared" si="1"/>
        <v>0</v>
      </c>
      <c r="R13" s="20">
        <f t="shared" si="2"/>
        <v>0</v>
      </c>
      <c r="S13" s="20">
        <v>0</v>
      </c>
      <c r="T13" s="20">
        <f t="shared" si="3"/>
        <v>0</v>
      </c>
      <c r="U13" s="20">
        <v>0</v>
      </c>
      <c r="V13" s="20">
        <v>4</v>
      </c>
      <c r="W13" s="20">
        <f t="shared" si="4"/>
        <v>-4</v>
      </c>
    </row>
    <row r="14" spans="1:23">
      <c r="A14" s="24" t="s">
        <v>697</v>
      </c>
      <c r="B14" s="25">
        <v>32022014</v>
      </c>
      <c r="C14" s="25">
        <v>710102201</v>
      </c>
      <c r="D14" s="23" t="s">
        <v>647</v>
      </c>
      <c r="E14" s="23" t="s">
        <v>973</v>
      </c>
      <c r="F14" s="23" t="s">
        <v>995</v>
      </c>
      <c r="G14" s="23" t="s">
        <v>968</v>
      </c>
      <c r="H14" s="23" t="s">
        <v>969</v>
      </c>
      <c r="I14" s="23" t="s">
        <v>957</v>
      </c>
      <c r="J14" s="23" t="s">
        <v>645</v>
      </c>
      <c r="O14" s="20" t="s">
        <v>675</v>
      </c>
      <c r="P14" s="20">
        <f t="shared" si="0"/>
        <v>0</v>
      </c>
      <c r="Q14" s="20">
        <f t="shared" si="1"/>
        <v>0</v>
      </c>
      <c r="R14" s="20">
        <f t="shared" si="2"/>
        <v>0</v>
      </c>
      <c r="S14" s="20">
        <v>0</v>
      </c>
      <c r="T14" s="20">
        <f t="shared" si="3"/>
        <v>0</v>
      </c>
      <c r="U14" s="20">
        <v>2</v>
      </c>
      <c r="V14" s="20">
        <v>11</v>
      </c>
      <c r="W14" s="20">
        <f t="shared" si="4"/>
        <v>-13</v>
      </c>
    </row>
    <row r="15" spans="1:23">
      <c r="A15" s="24" t="s">
        <v>712</v>
      </c>
      <c r="B15" s="25">
        <v>32022043</v>
      </c>
      <c r="C15" s="25">
        <v>710102204</v>
      </c>
      <c r="D15" s="23" t="s">
        <v>644</v>
      </c>
      <c r="E15" s="23" t="s">
        <v>973</v>
      </c>
      <c r="F15" s="23" t="s">
        <v>995</v>
      </c>
      <c r="G15" s="23" t="s">
        <v>968</v>
      </c>
      <c r="H15" s="23" t="s">
        <v>969</v>
      </c>
      <c r="I15" s="23" t="s">
        <v>957</v>
      </c>
      <c r="J15" s="23" t="s">
        <v>645</v>
      </c>
      <c r="O15" s="20" t="s">
        <v>678</v>
      </c>
      <c r="P15" s="20">
        <f t="shared" si="0"/>
        <v>0</v>
      </c>
      <c r="Q15" s="20">
        <f t="shared" si="1"/>
        <v>0</v>
      </c>
      <c r="R15" s="20">
        <f t="shared" si="2"/>
        <v>0</v>
      </c>
      <c r="S15" s="20">
        <v>0</v>
      </c>
      <c r="T15" s="20">
        <f t="shared" si="3"/>
        <v>0</v>
      </c>
      <c r="U15" s="20">
        <v>1</v>
      </c>
      <c r="V15" s="20">
        <v>0</v>
      </c>
      <c r="W15" s="20">
        <f t="shared" si="4"/>
        <v>-1</v>
      </c>
    </row>
    <row r="16" spans="1:23">
      <c r="A16" s="24" t="s">
        <v>699</v>
      </c>
      <c r="B16" s="25">
        <v>32022022</v>
      </c>
      <c r="C16" s="25">
        <v>710102202</v>
      </c>
      <c r="D16" s="23" t="s">
        <v>643</v>
      </c>
      <c r="E16" s="23" t="s">
        <v>966</v>
      </c>
      <c r="F16" s="23" t="s">
        <v>995</v>
      </c>
      <c r="G16" s="23" t="s">
        <v>968</v>
      </c>
      <c r="H16" s="23" t="s">
        <v>969</v>
      </c>
      <c r="I16" s="23" t="s">
        <v>957</v>
      </c>
      <c r="J16" s="23" t="s">
        <v>645</v>
      </c>
      <c r="O16" s="20" t="s">
        <v>680</v>
      </c>
      <c r="P16" s="20">
        <f t="shared" si="0"/>
        <v>0</v>
      </c>
      <c r="Q16" s="20">
        <f t="shared" si="1"/>
        <v>0</v>
      </c>
      <c r="R16" s="20">
        <f t="shared" si="2"/>
        <v>0</v>
      </c>
      <c r="S16" s="20">
        <v>0</v>
      </c>
      <c r="T16" s="20">
        <f t="shared" si="3"/>
        <v>0</v>
      </c>
      <c r="U16" s="20">
        <v>1</v>
      </c>
      <c r="V16" s="20">
        <v>0</v>
      </c>
      <c r="W16" s="20">
        <f t="shared" si="4"/>
        <v>-1</v>
      </c>
    </row>
    <row r="17" spans="1:10">
      <c r="A17" s="24" t="s">
        <v>700</v>
      </c>
      <c r="B17" s="25">
        <v>32022025</v>
      </c>
      <c r="C17" s="25">
        <v>710102202</v>
      </c>
      <c r="D17" s="23" t="s">
        <v>650</v>
      </c>
      <c r="E17" s="23" t="s">
        <v>966</v>
      </c>
      <c r="F17" s="23" t="s">
        <v>967</v>
      </c>
      <c r="G17" s="23" t="s">
        <v>968</v>
      </c>
      <c r="H17" s="23" t="s">
        <v>969</v>
      </c>
      <c r="I17" s="23" t="s">
        <v>959</v>
      </c>
      <c r="J17" s="23" t="s">
        <v>645</v>
      </c>
    </row>
    <row r="18" spans="1:10">
      <c r="A18" s="24" t="s">
        <v>701</v>
      </c>
      <c r="B18" s="25">
        <v>32022029</v>
      </c>
      <c r="C18" s="25">
        <v>710102202</v>
      </c>
      <c r="D18" s="23" t="s">
        <v>661</v>
      </c>
      <c r="E18" s="23" t="s">
        <v>966</v>
      </c>
      <c r="F18" s="23" t="s">
        <v>967</v>
      </c>
      <c r="G18" s="23" t="s">
        <v>968</v>
      </c>
      <c r="H18" s="23" t="s">
        <v>969</v>
      </c>
      <c r="I18" s="23" t="s">
        <v>959</v>
      </c>
      <c r="J18" s="23" t="s">
        <v>645</v>
      </c>
    </row>
    <row r="19" spans="1:10">
      <c r="A19" s="24" t="s">
        <v>822</v>
      </c>
      <c r="B19" s="25">
        <v>32082016</v>
      </c>
      <c r="C19" s="25">
        <v>710108201</v>
      </c>
      <c r="D19" s="23" t="s">
        <v>652</v>
      </c>
      <c r="E19" s="23" t="s">
        <v>966</v>
      </c>
      <c r="F19" s="23" t="s">
        <v>967</v>
      </c>
      <c r="G19" s="23" t="s">
        <v>968</v>
      </c>
      <c r="H19" s="23" t="s">
        <v>969</v>
      </c>
      <c r="I19" s="23" t="s">
        <v>959</v>
      </c>
      <c r="J19" s="23" t="s">
        <v>656</v>
      </c>
    </row>
    <row r="20" spans="1:10">
      <c r="A20" s="24" t="s">
        <v>834</v>
      </c>
      <c r="B20" s="25">
        <v>32083015</v>
      </c>
      <c r="C20" s="25">
        <v>710108301</v>
      </c>
      <c r="D20" s="23" t="s">
        <v>650</v>
      </c>
      <c r="E20" s="23" t="s">
        <v>973</v>
      </c>
      <c r="F20" s="23" t="s">
        <v>976</v>
      </c>
      <c r="G20" s="23" t="s">
        <v>968</v>
      </c>
      <c r="H20" s="23" t="s">
        <v>969</v>
      </c>
      <c r="I20" s="23" t="s">
        <v>959</v>
      </c>
      <c r="J20" s="23" t="s">
        <v>656</v>
      </c>
    </row>
    <row r="21" spans="1:10">
      <c r="A21" s="24" t="s">
        <v>839</v>
      </c>
      <c r="B21" s="25">
        <v>32083022</v>
      </c>
      <c r="C21" s="25">
        <v>710108302</v>
      </c>
      <c r="D21" s="23" t="s">
        <v>643</v>
      </c>
      <c r="E21" s="23" t="s">
        <v>973</v>
      </c>
      <c r="F21" s="23" t="s">
        <v>976</v>
      </c>
      <c r="G21" s="23" t="s">
        <v>968</v>
      </c>
      <c r="H21" s="23" t="s">
        <v>969</v>
      </c>
      <c r="I21" s="23" t="s">
        <v>959</v>
      </c>
      <c r="J21" s="23" t="s">
        <v>656</v>
      </c>
    </row>
    <row r="22" spans="1:10">
      <c r="A22" s="24" t="s">
        <v>714</v>
      </c>
      <c r="B22" s="25">
        <v>32022051</v>
      </c>
      <c r="C22" s="25">
        <v>710102205</v>
      </c>
      <c r="D22" s="23" t="s">
        <v>638</v>
      </c>
      <c r="E22" s="23" t="s">
        <v>966</v>
      </c>
      <c r="F22" s="23" t="s">
        <v>974</v>
      </c>
      <c r="G22" s="23" t="s">
        <v>968</v>
      </c>
      <c r="H22" s="23" t="s">
        <v>969</v>
      </c>
      <c r="I22" s="23" t="s">
        <v>959</v>
      </c>
      <c r="J22" s="23" t="s">
        <v>645</v>
      </c>
    </row>
    <row r="23" spans="1:10">
      <c r="A23" s="24" t="s">
        <v>717</v>
      </c>
      <c r="B23" s="25">
        <v>32022054</v>
      </c>
      <c r="C23" s="25">
        <v>710102205</v>
      </c>
      <c r="D23" s="23" t="s">
        <v>647</v>
      </c>
      <c r="E23" s="23" t="s">
        <v>966</v>
      </c>
      <c r="F23" s="23" t="s">
        <v>974</v>
      </c>
      <c r="G23" s="23" t="s">
        <v>968</v>
      </c>
      <c r="H23" s="23" t="s">
        <v>969</v>
      </c>
      <c r="I23" s="23" t="s">
        <v>959</v>
      </c>
      <c r="J23" s="23" t="s">
        <v>645</v>
      </c>
    </row>
    <row r="24" spans="1:10">
      <c r="A24" s="24" t="s">
        <v>719</v>
      </c>
      <c r="B24" s="25">
        <v>32022056</v>
      </c>
      <c r="C24" s="25">
        <v>710102205</v>
      </c>
      <c r="D24" s="23" t="s">
        <v>652</v>
      </c>
      <c r="E24" s="23" t="s">
        <v>966</v>
      </c>
      <c r="F24" s="23" t="s">
        <v>976</v>
      </c>
      <c r="G24" s="23" t="s">
        <v>968</v>
      </c>
      <c r="H24" s="23" t="s">
        <v>969</v>
      </c>
      <c r="I24" s="23" t="s">
        <v>959</v>
      </c>
      <c r="J24" s="23" t="s">
        <v>645</v>
      </c>
    </row>
    <row r="25" spans="1:10">
      <c r="A25" s="24" t="s">
        <v>720</v>
      </c>
      <c r="B25" s="25">
        <v>32022057</v>
      </c>
      <c r="C25" s="25">
        <v>710102205</v>
      </c>
      <c r="D25" s="23" t="s">
        <v>655</v>
      </c>
      <c r="E25" s="23" t="s">
        <v>966</v>
      </c>
      <c r="F25" s="23" t="s">
        <v>974</v>
      </c>
      <c r="G25" s="23" t="s">
        <v>968</v>
      </c>
      <c r="H25" s="23" t="s">
        <v>969</v>
      </c>
      <c r="I25" s="23" t="s">
        <v>959</v>
      </c>
      <c r="J25" s="23" t="s">
        <v>645</v>
      </c>
    </row>
    <row r="26" spans="1:10">
      <c r="A26" s="24" t="s">
        <v>716</v>
      </c>
      <c r="B26" s="25">
        <v>32022053</v>
      </c>
      <c r="C26" s="25">
        <v>710102205</v>
      </c>
      <c r="D26" s="23" t="s">
        <v>644</v>
      </c>
      <c r="E26" s="23" t="s">
        <v>966</v>
      </c>
      <c r="F26" s="23" t="s">
        <v>974</v>
      </c>
      <c r="G26" s="23" t="s">
        <v>968</v>
      </c>
      <c r="H26" s="23" t="s">
        <v>969</v>
      </c>
      <c r="I26" s="23" t="s">
        <v>959</v>
      </c>
      <c r="J26" s="23" t="s">
        <v>645</v>
      </c>
    </row>
    <row r="27" spans="1:10">
      <c r="A27" s="24" t="s">
        <v>703</v>
      </c>
      <c r="B27" s="25">
        <v>32022031</v>
      </c>
      <c r="C27" s="25">
        <v>710102203</v>
      </c>
      <c r="D27" s="23" t="s">
        <v>638</v>
      </c>
      <c r="E27" s="23" t="s">
        <v>966</v>
      </c>
      <c r="F27" s="23" t="s">
        <v>974</v>
      </c>
      <c r="G27" s="23" t="s">
        <v>968</v>
      </c>
      <c r="H27" s="23" t="s">
        <v>969</v>
      </c>
      <c r="I27" s="23" t="s">
        <v>959</v>
      </c>
      <c r="J27" s="23" t="s">
        <v>645</v>
      </c>
    </row>
    <row r="28" spans="1:10">
      <c r="A28" s="24" t="s">
        <v>715</v>
      </c>
      <c r="B28" s="25">
        <v>32022052</v>
      </c>
      <c r="C28" s="25">
        <v>710102205</v>
      </c>
      <c r="D28" s="23" t="s">
        <v>643</v>
      </c>
      <c r="E28" s="23" t="s">
        <v>973</v>
      </c>
      <c r="F28" s="23" t="s">
        <v>974</v>
      </c>
      <c r="G28" s="23" t="s">
        <v>968</v>
      </c>
      <c r="H28" s="23" t="s">
        <v>969</v>
      </c>
      <c r="I28" s="23" t="s">
        <v>959</v>
      </c>
      <c r="J28" s="23" t="s">
        <v>645</v>
      </c>
    </row>
    <row r="29" spans="1:10">
      <c r="A29" s="24" t="s">
        <v>722</v>
      </c>
      <c r="B29" s="25">
        <v>32022059</v>
      </c>
      <c r="C29" s="25">
        <v>710102205</v>
      </c>
      <c r="D29" s="23" t="s">
        <v>661</v>
      </c>
      <c r="E29" s="23" t="s">
        <v>966</v>
      </c>
      <c r="F29" s="23" t="s">
        <v>974</v>
      </c>
      <c r="G29" s="23" t="s">
        <v>968</v>
      </c>
      <c r="H29" s="23" t="s">
        <v>969</v>
      </c>
      <c r="I29" s="23" t="s">
        <v>959</v>
      </c>
      <c r="J29" s="23" t="s">
        <v>645</v>
      </c>
    </row>
    <row r="30" spans="1:10">
      <c r="A30" s="24" t="s">
        <v>706</v>
      </c>
      <c r="B30" s="25">
        <v>32022034</v>
      </c>
      <c r="C30" s="25">
        <v>710102203</v>
      </c>
      <c r="D30" s="23" t="s">
        <v>647</v>
      </c>
      <c r="E30" s="23" t="s">
        <v>966</v>
      </c>
      <c r="F30" s="23" t="s">
        <v>976</v>
      </c>
      <c r="G30" s="23" t="s">
        <v>968</v>
      </c>
      <c r="H30" s="23" t="s">
        <v>969</v>
      </c>
      <c r="I30" s="23" t="s">
        <v>959</v>
      </c>
      <c r="J30" s="23" t="s">
        <v>645</v>
      </c>
    </row>
    <row r="31" spans="1:10">
      <c r="A31" s="24" t="s">
        <v>829</v>
      </c>
      <c r="B31" s="25">
        <v>32082026</v>
      </c>
      <c r="C31" s="25">
        <v>710108202</v>
      </c>
      <c r="D31" s="23" t="s">
        <v>652</v>
      </c>
      <c r="E31" s="23" t="s">
        <v>966</v>
      </c>
      <c r="F31" s="23" t="s">
        <v>976</v>
      </c>
      <c r="G31" s="23" t="s">
        <v>968</v>
      </c>
      <c r="H31" s="23" t="s">
        <v>969</v>
      </c>
      <c r="I31" s="23" t="s">
        <v>959</v>
      </c>
      <c r="J31" s="23" t="s">
        <v>656</v>
      </c>
    </row>
    <row r="32" spans="1:10">
      <c r="A32" s="24" t="s">
        <v>830</v>
      </c>
      <c r="B32" s="25">
        <v>32082027</v>
      </c>
      <c r="C32" s="25">
        <v>710108202</v>
      </c>
      <c r="D32" s="23" t="s">
        <v>655</v>
      </c>
      <c r="E32" s="23" t="s">
        <v>973</v>
      </c>
      <c r="F32" s="23" t="s">
        <v>976</v>
      </c>
      <c r="G32" s="23" t="s">
        <v>968</v>
      </c>
      <c r="H32" s="23" t="s">
        <v>969</v>
      </c>
      <c r="I32" s="23" t="s">
        <v>959</v>
      </c>
      <c r="J32" s="23" t="s">
        <v>656</v>
      </c>
    </row>
    <row r="33" spans="1:10">
      <c r="A33" s="24" t="s">
        <v>786</v>
      </c>
      <c r="B33" s="25">
        <v>32026016</v>
      </c>
      <c r="C33" s="25">
        <v>710102601</v>
      </c>
      <c r="D33" s="23" t="s">
        <v>652</v>
      </c>
      <c r="E33" s="23" t="s">
        <v>966</v>
      </c>
      <c r="F33" s="23" t="s">
        <v>976</v>
      </c>
      <c r="G33" s="23" t="s">
        <v>968</v>
      </c>
      <c r="H33" s="23" t="s">
        <v>969</v>
      </c>
      <c r="I33" s="23" t="s">
        <v>959</v>
      </c>
      <c r="J33" s="23" t="s">
        <v>648</v>
      </c>
    </row>
    <row r="34" spans="1:10">
      <c r="A34" s="24" t="s">
        <v>824</v>
      </c>
      <c r="B34" s="25">
        <v>32082021</v>
      </c>
      <c r="C34" s="25">
        <v>710108202</v>
      </c>
      <c r="D34" s="23" t="s">
        <v>638</v>
      </c>
      <c r="E34" s="23" t="s">
        <v>966</v>
      </c>
      <c r="F34" s="23" t="s">
        <v>967</v>
      </c>
      <c r="G34" s="23" t="s">
        <v>968</v>
      </c>
      <c r="H34" s="23" t="s">
        <v>969</v>
      </c>
      <c r="I34" s="23" t="s">
        <v>959</v>
      </c>
      <c r="J34" s="23" t="s">
        <v>656</v>
      </c>
    </row>
    <row r="35" spans="1:10">
      <c r="A35" s="24" t="s">
        <v>667</v>
      </c>
      <c r="B35" s="25">
        <v>32021022</v>
      </c>
      <c r="C35" s="25">
        <v>710102102</v>
      </c>
      <c r="D35" s="23" t="s">
        <v>643</v>
      </c>
      <c r="E35" s="23" t="s">
        <v>973</v>
      </c>
      <c r="F35" s="23" t="s">
        <v>976</v>
      </c>
      <c r="G35" s="23" t="s">
        <v>968</v>
      </c>
      <c r="H35" s="23" t="s">
        <v>969</v>
      </c>
      <c r="I35" s="23" t="s">
        <v>959</v>
      </c>
      <c r="J35" s="23" t="s">
        <v>640</v>
      </c>
    </row>
    <row r="36" spans="1:10">
      <c r="A36" s="24" t="s">
        <v>664</v>
      </c>
      <c r="B36" s="25">
        <v>32021021</v>
      </c>
      <c r="C36" s="25">
        <v>710102102</v>
      </c>
      <c r="D36" s="23" t="s">
        <v>638</v>
      </c>
      <c r="E36" s="23" t="s">
        <v>973</v>
      </c>
      <c r="F36" s="23" t="s">
        <v>974</v>
      </c>
      <c r="G36" s="23" t="s">
        <v>968</v>
      </c>
      <c r="H36" s="23" t="s">
        <v>969</v>
      </c>
      <c r="I36" s="23" t="s">
        <v>959</v>
      </c>
      <c r="J36" s="23" t="s">
        <v>640</v>
      </c>
    </row>
    <row r="37" spans="1:10">
      <c r="A37" s="24" t="s">
        <v>693</v>
      </c>
      <c r="B37" s="25">
        <v>32021054</v>
      </c>
      <c r="C37" s="25">
        <v>710102105</v>
      </c>
      <c r="D37" s="23" t="s">
        <v>647</v>
      </c>
      <c r="E37" s="23" t="s">
        <v>966</v>
      </c>
      <c r="F37" s="23" t="s">
        <v>967</v>
      </c>
      <c r="G37" s="23" t="s">
        <v>968</v>
      </c>
      <c r="H37" s="23" t="s">
        <v>969</v>
      </c>
      <c r="I37" s="23" t="s">
        <v>959</v>
      </c>
      <c r="J37" s="23" t="s">
        <v>640</v>
      </c>
    </row>
    <row r="38" spans="1:10">
      <c r="A38" s="24" t="s">
        <v>711</v>
      </c>
      <c r="B38" s="25">
        <v>32022039</v>
      </c>
      <c r="C38" s="25">
        <v>710102203</v>
      </c>
      <c r="D38" s="23" t="s">
        <v>661</v>
      </c>
      <c r="E38" s="23" t="s">
        <v>973</v>
      </c>
      <c r="F38" s="23" t="s">
        <v>976</v>
      </c>
      <c r="G38" s="23" t="s">
        <v>968</v>
      </c>
      <c r="H38" s="23" t="s">
        <v>969</v>
      </c>
      <c r="I38" s="23" t="s">
        <v>959</v>
      </c>
      <c r="J38" s="23" t="s">
        <v>645</v>
      </c>
    </row>
    <row r="39" spans="1:10">
      <c r="A39" s="24" t="s">
        <v>709</v>
      </c>
      <c r="B39" s="25">
        <v>32022037</v>
      </c>
      <c r="C39" s="25">
        <v>710102203</v>
      </c>
      <c r="D39" s="23" t="s">
        <v>655</v>
      </c>
      <c r="E39" s="23" t="s">
        <v>973</v>
      </c>
      <c r="F39" s="23" t="s">
        <v>976</v>
      </c>
      <c r="G39" s="23" t="s">
        <v>968</v>
      </c>
      <c r="H39" s="23" t="s">
        <v>969</v>
      </c>
      <c r="I39" s="23" t="s">
        <v>959</v>
      </c>
      <c r="J39" s="23" t="s">
        <v>645</v>
      </c>
    </row>
    <row r="40" spans="1:10">
      <c r="A40" s="24" t="s">
        <v>705</v>
      </c>
      <c r="B40" s="25">
        <v>32022033</v>
      </c>
      <c r="C40" s="25">
        <v>710102203</v>
      </c>
      <c r="D40" s="23" t="s">
        <v>644</v>
      </c>
      <c r="E40" s="23" t="s">
        <v>973</v>
      </c>
      <c r="F40" s="23" t="s">
        <v>976</v>
      </c>
      <c r="G40" s="23" t="s">
        <v>968</v>
      </c>
      <c r="H40" s="23" t="s">
        <v>969</v>
      </c>
      <c r="I40" s="23" t="s">
        <v>959</v>
      </c>
      <c r="J40" s="23" t="s">
        <v>645</v>
      </c>
    </row>
    <row r="41" spans="1:10">
      <c r="A41" s="24" t="s">
        <v>704</v>
      </c>
      <c r="B41" s="25">
        <v>32022032</v>
      </c>
      <c r="C41" s="25">
        <v>710102203</v>
      </c>
      <c r="D41" s="23" t="s">
        <v>643</v>
      </c>
      <c r="E41" s="23" t="s">
        <v>973</v>
      </c>
      <c r="F41" s="23" t="s">
        <v>974</v>
      </c>
      <c r="G41" s="23" t="s">
        <v>968</v>
      </c>
      <c r="H41" s="23" t="s">
        <v>969</v>
      </c>
      <c r="I41" s="23" t="s">
        <v>959</v>
      </c>
      <c r="J41" s="23" t="s">
        <v>645</v>
      </c>
    </row>
    <row r="42" spans="1:10">
      <c r="A42" s="24" t="s">
        <v>827</v>
      </c>
      <c r="B42" s="25">
        <v>32082024</v>
      </c>
      <c r="C42" s="25">
        <v>710108202</v>
      </c>
      <c r="D42" s="23" t="s">
        <v>647</v>
      </c>
      <c r="E42" s="23" t="s">
        <v>966</v>
      </c>
      <c r="F42" s="23" t="s">
        <v>967</v>
      </c>
      <c r="G42" s="23" t="s">
        <v>968</v>
      </c>
      <c r="H42" s="23" t="s">
        <v>969</v>
      </c>
      <c r="I42" s="23" t="s">
        <v>959</v>
      </c>
      <c r="J42" s="23" t="s">
        <v>656</v>
      </c>
    </row>
    <row r="43" spans="1:10">
      <c r="A43" s="24" t="s">
        <v>756</v>
      </c>
      <c r="B43" s="25">
        <v>32023059</v>
      </c>
      <c r="C43" s="25">
        <v>710102305</v>
      </c>
      <c r="D43" s="23" t="s">
        <v>661</v>
      </c>
      <c r="E43" s="23" t="s">
        <v>966</v>
      </c>
      <c r="F43" s="23" t="s">
        <v>967</v>
      </c>
      <c r="G43" s="23" t="s">
        <v>968</v>
      </c>
      <c r="H43" s="23" t="s">
        <v>969</v>
      </c>
      <c r="I43" s="23" t="s">
        <v>959</v>
      </c>
      <c r="J43" s="23" t="s">
        <v>651</v>
      </c>
    </row>
    <row r="44" spans="1:10">
      <c r="A44" s="24" t="s">
        <v>639</v>
      </c>
      <c r="B44" s="25">
        <v>32021011</v>
      </c>
      <c r="C44" s="25">
        <v>710102101</v>
      </c>
      <c r="D44" s="23" t="s">
        <v>638</v>
      </c>
      <c r="E44" s="23" t="s">
        <v>966</v>
      </c>
      <c r="F44" s="23" t="s">
        <v>967</v>
      </c>
      <c r="G44" s="23" t="s">
        <v>968</v>
      </c>
      <c r="H44" s="23" t="s">
        <v>969</v>
      </c>
      <c r="I44" s="23" t="s">
        <v>970</v>
      </c>
      <c r="J44" s="23" t="s">
        <v>640</v>
      </c>
    </row>
    <row r="45" spans="1:10">
      <c r="A45" s="24" t="s">
        <v>691</v>
      </c>
      <c r="B45" s="25">
        <v>32021051</v>
      </c>
      <c r="C45" s="25">
        <v>710102105</v>
      </c>
      <c r="D45" s="23" t="s">
        <v>638</v>
      </c>
      <c r="E45" s="23" t="s">
        <v>966</v>
      </c>
      <c r="F45" s="23" t="s">
        <v>967</v>
      </c>
      <c r="G45" s="23" t="s">
        <v>968</v>
      </c>
      <c r="H45" s="23" t="s">
        <v>969</v>
      </c>
      <c r="I45" s="23" t="s">
        <v>970</v>
      </c>
      <c r="J45" s="23" t="s">
        <v>640</v>
      </c>
    </row>
    <row r="46" spans="1:10">
      <c r="A46" s="24" t="s">
        <v>694</v>
      </c>
      <c r="B46" s="25">
        <v>32021055</v>
      </c>
      <c r="C46" s="25">
        <v>710102105</v>
      </c>
      <c r="D46" s="23" t="s">
        <v>650</v>
      </c>
      <c r="E46" s="23" t="s">
        <v>973</v>
      </c>
      <c r="F46" s="23" t="s">
        <v>967</v>
      </c>
      <c r="G46" s="23" t="s">
        <v>968</v>
      </c>
      <c r="H46" s="23" t="s">
        <v>969</v>
      </c>
      <c r="I46" s="23" t="s">
        <v>970</v>
      </c>
      <c r="J46" s="23" t="s">
        <v>640</v>
      </c>
    </row>
    <row r="47" spans="1:10">
      <c r="A47" s="24" t="s">
        <v>688</v>
      </c>
      <c r="B47" s="25">
        <v>32021035</v>
      </c>
      <c r="C47" s="25">
        <v>710102103</v>
      </c>
      <c r="D47" s="23" t="s">
        <v>650</v>
      </c>
      <c r="E47" s="23" t="s">
        <v>973</v>
      </c>
      <c r="F47" s="23" t="s">
        <v>976</v>
      </c>
      <c r="G47" s="23" t="s">
        <v>968</v>
      </c>
      <c r="H47" s="23" t="s">
        <v>969</v>
      </c>
      <c r="I47" s="23" t="s">
        <v>970</v>
      </c>
      <c r="J47" s="23" t="s">
        <v>640</v>
      </c>
    </row>
    <row r="48" spans="1:10">
      <c r="A48" s="24" t="s">
        <v>682</v>
      </c>
      <c r="B48" s="25">
        <v>32021029</v>
      </c>
      <c r="C48" s="25">
        <v>710102102</v>
      </c>
      <c r="D48" s="23" t="s">
        <v>661</v>
      </c>
      <c r="E48" s="23" t="s">
        <v>973</v>
      </c>
      <c r="F48" s="23" t="s">
        <v>976</v>
      </c>
      <c r="G48" s="23" t="s">
        <v>968</v>
      </c>
      <c r="H48" s="23" t="s">
        <v>969</v>
      </c>
      <c r="I48" s="23" t="s">
        <v>970</v>
      </c>
      <c r="J48" s="23" t="s">
        <v>640</v>
      </c>
    </row>
    <row r="49" spans="1:10">
      <c r="A49" s="24" t="s">
        <v>707</v>
      </c>
      <c r="B49" s="25">
        <v>32022035</v>
      </c>
      <c r="C49" s="25">
        <v>710102203</v>
      </c>
      <c r="D49" s="23" t="s">
        <v>650</v>
      </c>
      <c r="E49" s="23" t="s">
        <v>966</v>
      </c>
      <c r="F49" s="23" t="s">
        <v>974</v>
      </c>
      <c r="G49" s="23" t="s">
        <v>968</v>
      </c>
      <c r="H49" s="23" t="s">
        <v>969</v>
      </c>
      <c r="I49" s="23" t="s">
        <v>959</v>
      </c>
      <c r="J49" s="23" t="s">
        <v>645</v>
      </c>
    </row>
    <row r="50" spans="1:10">
      <c r="A50" s="24" t="s">
        <v>708</v>
      </c>
      <c r="B50" s="25">
        <v>32022036</v>
      </c>
      <c r="C50" s="25">
        <v>710102203</v>
      </c>
      <c r="D50" s="23" t="s">
        <v>652</v>
      </c>
      <c r="E50" s="23" t="s">
        <v>966</v>
      </c>
      <c r="F50" s="23" t="s">
        <v>976</v>
      </c>
      <c r="G50" s="23" t="s">
        <v>968</v>
      </c>
      <c r="H50" s="23" t="s">
        <v>969</v>
      </c>
      <c r="I50" s="23" t="s">
        <v>959</v>
      </c>
      <c r="J50" s="23" t="s">
        <v>645</v>
      </c>
    </row>
    <row r="51" spans="1:10">
      <c r="A51" s="24" t="s">
        <v>710</v>
      </c>
      <c r="B51" s="25">
        <v>32022038</v>
      </c>
      <c r="C51" s="25">
        <v>710102203</v>
      </c>
      <c r="D51" s="23" t="s">
        <v>658</v>
      </c>
      <c r="E51" s="23" t="s">
        <v>966</v>
      </c>
      <c r="F51" s="23" t="s">
        <v>976</v>
      </c>
      <c r="G51" s="23" t="s">
        <v>968</v>
      </c>
      <c r="H51" s="23" t="s">
        <v>969</v>
      </c>
      <c r="I51" s="23" t="s">
        <v>959</v>
      </c>
      <c r="J51" s="23" t="s">
        <v>645</v>
      </c>
    </row>
    <row r="52" spans="1:10">
      <c r="A52" s="24" t="s">
        <v>718</v>
      </c>
      <c r="B52" s="25">
        <v>32022055</v>
      </c>
      <c r="C52" s="25">
        <v>710102205</v>
      </c>
      <c r="D52" s="23" t="s">
        <v>650</v>
      </c>
      <c r="E52" s="23" t="s">
        <v>973</v>
      </c>
      <c r="F52" s="23" t="s">
        <v>974</v>
      </c>
      <c r="G52" s="23" t="s">
        <v>968</v>
      </c>
      <c r="H52" s="23" t="s">
        <v>969</v>
      </c>
      <c r="I52" s="23" t="s">
        <v>959</v>
      </c>
      <c r="J52" s="23" t="s">
        <v>645</v>
      </c>
    </row>
    <row r="53" spans="1:10">
      <c r="A53" s="24" t="s">
        <v>721</v>
      </c>
      <c r="B53" s="25">
        <v>32022058</v>
      </c>
      <c r="C53" s="25">
        <v>710102205</v>
      </c>
      <c r="D53" s="23" t="s">
        <v>658</v>
      </c>
      <c r="E53" s="23" t="s">
        <v>973</v>
      </c>
      <c r="F53" s="23" t="s">
        <v>974</v>
      </c>
      <c r="G53" s="23" t="s">
        <v>968</v>
      </c>
      <c r="H53" s="23" t="s">
        <v>969</v>
      </c>
      <c r="I53" s="23" t="s">
        <v>959</v>
      </c>
      <c r="J53" s="23" t="s">
        <v>645</v>
      </c>
    </row>
    <row r="54" spans="1:10">
      <c r="A54" s="24" t="s">
        <v>853</v>
      </c>
      <c r="B54" s="25">
        <v>32090084</v>
      </c>
      <c r="C54" s="25">
        <v>710109008</v>
      </c>
      <c r="D54" s="23" t="s">
        <v>647</v>
      </c>
      <c r="E54" s="23" t="s">
        <v>973</v>
      </c>
      <c r="F54" s="23" t="s">
        <v>967</v>
      </c>
      <c r="G54" s="23" t="s">
        <v>968</v>
      </c>
      <c r="H54" s="23" t="s">
        <v>969</v>
      </c>
      <c r="I54" s="23" t="s">
        <v>957</v>
      </c>
      <c r="J54" s="23" t="s">
        <v>659</v>
      </c>
    </row>
    <row r="55" spans="1:10">
      <c r="A55" s="24" t="s">
        <v>856</v>
      </c>
      <c r="B55" s="25">
        <v>32090089</v>
      </c>
      <c r="C55" s="25">
        <v>710109008</v>
      </c>
      <c r="D55" s="23" t="s">
        <v>661</v>
      </c>
      <c r="E55" s="23" t="s">
        <v>973</v>
      </c>
      <c r="F55" s="23" t="s">
        <v>974</v>
      </c>
      <c r="G55" s="23" t="s">
        <v>968</v>
      </c>
      <c r="H55" s="23" t="s">
        <v>969</v>
      </c>
      <c r="I55" s="23" t="s">
        <v>957</v>
      </c>
      <c r="J55" s="23" t="s">
        <v>659</v>
      </c>
    </row>
    <row r="56" spans="1:10">
      <c r="A56" s="24" t="s">
        <v>754</v>
      </c>
      <c r="B56" s="25">
        <v>32023056</v>
      </c>
      <c r="C56" s="25">
        <v>710102305</v>
      </c>
      <c r="D56" s="23" t="s">
        <v>652</v>
      </c>
      <c r="E56" s="23" t="s">
        <v>966</v>
      </c>
      <c r="F56" s="23" t="s">
        <v>967</v>
      </c>
      <c r="G56" s="23" t="s">
        <v>968</v>
      </c>
      <c r="H56" s="23" t="s">
        <v>969</v>
      </c>
      <c r="I56" s="23" t="s">
        <v>959</v>
      </c>
      <c r="J56" s="23" t="s">
        <v>651</v>
      </c>
    </row>
    <row r="57" spans="1:10">
      <c r="A57" s="24" t="s">
        <v>752</v>
      </c>
      <c r="B57" s="25">
        <v>32023053</v>
      </c>
      <c r="C57" s="25">
        <v>710102305</v>
      </c>
      <c r="D57" s="23" t="s">
        <v>644</v>
      </c>
      <c r="E57" s="23" t="s">
        <v>966</v>
      </c>
      <c r="F57" s="23" t="s">
        <v>967</v>
      </c>
      <c r="G57" s="23" t="s">
        <v>968</v>
      </c>
      <c r="H57" s="23" t="s">
        <v>969</v>
      </c>
      <c r="I57" s="23" t="s">
        <v>959</v>
      </c>
      <c r="J57" s="23" t="s">
        <v>651</v>
      </c>
    </row>
    <row r="58" spans="1:10">
      <c r="A58" s="24" t="s">
        <v>931</v>
      </c>
      <c r="B58" s="25">
        <v>32120033</v>
      </c>
      <c r="C58" s="25">
        <v>710112003</v>
      </c>
      <c r="D58" s="23" t="s">
        <v>644</v>
      </c>
      <c r="E58" s="23" t="s">
        <v>973</v>
      </c>
      <c r="F58" s="23" t="s">
        <v>974</v>
      </c>
      <c r="G58" s="23" t="s">
        <v>968</v>
      </c>
      <c r="H58" s="23" t="s">
        <v>969</v>
      </c>
      <c r="I58" s="23" t="s">
        <v>970</v>
      </c>
      <c r="J58" s="23" t="s">
        <v>668</v>
      </c>
    </row>
    <row r="59" spans="1:10">
      <c r="A59" s="24" t="s">
        <v>937</v>
      </c>
      <c r="B59" s="25">
        <v>32120039</v>
      </c>
      <c r="C59" s="25">
        <v>710112003</v>
      </c>
      <c r="D59" s="23" t="s">
        <v>661</v>
      </c>
      <c r="E59" s="23" t="s">
        <v>973</v>
      </c>
      <c r="F59" s="23" t="s">
        <v>974</v>
      </c>
      <c r="G59" s="23" t="s">
        <v>968</v>
      </c>
      <c r="H59" s="23" t="s">
        <v>969</v>
      </c>
      <c r="I59" s="23" t="s">
        <v>970</v>
      </c>
      <c r="J59" s="23" t="s">
        <v>668</v>
      </c>
    </row>
    <row r="60" spans="1:10">
      <c r="A60" s="24" t="s">
        <v>925</v>
      </c>
      <c r="B60" s="25">
        <v>32120016</v>
      </c>
      <c r="C60" s="25">
        <v>710112001</v>
      </c>
      <c r="D60" s="23" t="s">
        <v>652</v>
      </c>
      <c r="E60" s="23" t="s">
        <v>973</v>
      </c>
      <c r="F60" s="23" t="s">
        <v>974</v>
      </c>
      <c r="G60" s="23" t="s">
        <v>968</v>
      </c>
      <c r="H60" s="23" t="s">
        <v>969</v>
      </c>
      <c r="I60" s="23" t="s">
        <v>970</v>
      </c>
      <c r="J60" s="23" t="s">
        <v>668</v>
      </c>
    </row>
    <row r="61" spans="1:10">
      <c r="A61" s="24" t="s">
        <v>929</v>
      </c>
      <c r="B61" s="25">
        <v>32120031</v>
      </c>
      <c r="C61" s="25">
        <v>710112003</v>
      </c>
      <c r="D61" s="23" t="s">
        <v>638</v>
      </c>
      <c r="E61" s="23" t="s">
        <v>973</v>
      </c>
      <c r="F61" s="23" t="s">
        <v>974</v>
      </c>
      <c r="G61" s="23" t="s">
        <v>968</v>
      </c>
      <c r="H61" s="23" t="s">
        <v>969</v>
      </c>
      <c r="I61" s="23" t="s">
        <v>970</v>
      </c>
      <c r="J61" s="23" t="s">
        <v>668</v>
      </c>
    </row>
    <row r="62" spans="1:10">
      <c r="A62" s="24" t="s">
        <v>943</v>
      </c>
      <c r="B62" s="25">
        <v>32120055</v>
      </c>
      <c r="C62" s="25">
        <v>710112005</v>
      </c>
      <c r="D62" s="23" t="s">
        <v>650</v>
      </c>
      <c r="E62" s="23" t="s">
        <v>973</v>
      </c>
      <c r="F62" s="23" t="s">
        <v>974</v>
      </c>
      <c r="G62" s="23" t="s">
        <v>968</v>
      </c>
      <c r="H62" s="23" t="s">
        <v>969</v>
      </c>
      <c r="I62" s="23" t="s">
        <v>970</v>
      </c>
      <c r="J62" s="23" t="s">
        <v>668</v>
      </c>
    </row>
    <row r="63" spans="1:10">
      <c r="A63" s="24" t="s">
        <v>945</v>
      </c>
      <c r="B63" s="25">
        <v>32120057</v>
      </c>
      <c r="C63" s="25">
        <v>710112005</v>
      </c>
      <c r="D63" s="23" t="s">
        <v>655</v>
      </c>
      <c r="E63" s="23" t="s">
        <v>973</v>
      </c>
      <c r="F63" s="23" t="s">
        <v>974</v>
      </c>
      <c r="G63" s="23" t="s">
        <v>968</v>
      </c>
      <c r="H63" s="23" t="s">
        <v>969</v>
      </c>
      <c r="I63" s="23" t="s">
        <v>970</v>
      </c>
      <c r="J63" s="23" t="s">
        <v>668</v>
      </c>
    </row>
    <row r="64" spans="1:10">
      <c r="A64" s="24" t="s">
        <v>922</v>
      </c>
      <c r="B64" s="25">
        <v>32120013</v>
      </c>
      <c r="C64" s="25">
        <v>710112001</v>
      </c>
      <c r="D64" s="23" t="s">
        <v>644</v>
      </c>
      <c r="E64" s="23" t="s">
        <v>973</v>
      </c>
      <c r="F64" s="23" t="s">
        <v>974</v>
      </c>
      <c r="G64" s="23" t="s">
        <v>968</v>
      </c>
      <c r="H64" s="23" t="s">
        <v>969</v>
      </c>
      <c r="I64" s="23" t="s">
        <v>970</v>
      </c>
      <c r="J64" s="23" t="s">
        <v>668</v>
      </c>
    </row>
    <row r="65" spans="1:10">
      <c r="A65" s="24" t="s">
        <v>920</v>
      </c>
      <c r="B65" s="25">
        <v>32120011</v>
      </c>
      <c r="C65" s="25">
        <v>710112001</v>
      </c>
      <c r="D65" s="23" t="s">
        <v>638</v>
      </c>
      <c r="E65" s="23" t="s">
        <v>973</v>
      </c>
      <c r="F65" s="23" t="s">
        <v>974</v>
      </c>
      <c r="G65" s="23" t="s">
        <v>968</v>
      </c>
      <c r="H65" s="23" t="s">
        <v>969</v>
      </c>
      <c r="I65" s="23" t="s">
        <v>970</v>
      </c>
      <c r="J65" s="23" t="s">
        <v>668</v>
      </c>
    </row>
    <row r="66" spans="1:10">
      <c r="A66" s="24" t="s">
        <v>940</v>
      </c>
      <c r="B66" s="25">
        <v>32120052</v>
      </c>
      <c r="C66" s="25">
        <v>710112005</v>
      </c>
      <c r="D66" s="23" t="s">
        <v>643</v>
      </c>
      <c r="E66" s="23" t="s">
        <v>973</v>
      </c>
      <c r="F66" s="23" t="s">
        <v>974</v>
      </c>
      <c r="G66" s="23" t="s">
        <v>968</v>
      </c>
      <c r="H66" s="23" t="s">
        <v>969</v>
      </c>
      <c r="I66" s="23" t="s">
        <v>970</v>
      </c>
      <c r="J66" s="23" t="s">
        <v>668</v>
      </c>
    </row>
    <row r="67" spans="1:10">
      <c r="A67" s="24" t="s">
        <v>934</v>
      </c>
      <c r="B67" s="25">
        <v>32120036</v>
      </c>
      <c r="C67" s="25">
        <v>710112003</v>
      </c>
      <c r="D67" s="23" t="s">
        <v>652</v>
      </c>
      <c r="E67" s="23" t="s">
        <v>973</v>
      </c>
      <c r="F67" s="23" t="s">
        <v>974</v>
      </c>
      <c r="G67" s="23" t="s">
        <v>968</v>
      </c>
      <c r="H67" s="23" t="s">
        <v>969</v>
      </c>
      <c r="I67" s="23" t="s">
        <v>970</v>
      </c>
      <c r="J67" s="23" t="s">
        <v>668</v>
      </c>
    </row>
    <row r="68" spans="1:10">
      <c r="A68" s="24" t="s">
        <v>895</v>
      </c>
      <c r="B68" s="25">
        <v>32110049</v>
      </c>
      <c r="C68" s="25">
        <v>710111004</v>
      </c>
      <c r="D68" s="23" t="s">
        <v>661</v>
      </c>
      <c r="E68" s="23" t="s">
        <v>973</v>
      </c>
      <c r="F68" s="23" t="s">
        <v>976</v>
      </c>
      <c r="G68" s="23" t="s">
        <v>968</v>
      </c>
      <c r="H68" s="23" t="s">
        <v>969</v>
      </c>
      <c r="I68" s="23" t="s">
        <v>970</v>
      </c>
      <c r="J68" s="23" t="s">
        <v>665</v>
      </c>
    </row>
    <row r="69" spans="1:10">
      <c r="A69" s="24" t="s">
        <v>890</v>
      </c>
      <c r="B69" s="25">
        <v>32110044</v>
      </c>
      <c r="C69" s="25">
        <v>710111004</v>
      </c>
      <c r="D69" s="23" t="s">
        <v>647</v>
      </c>
      <c r="E69" s="23" t="s">
        <v>973</v>
      </c>
      <c r="F69" s="23" t="s">
        <v>976</v>
      </c>
      <c r="G69" s="23" t="s">
        <v>968</v>
      </c>
      <c r="H69" s="23" t="s">
        <v>969</v>
      </c>
      <c r="I69" s="23" t="s">
        <v>970</v>
      </c>
      <c r="J69" s="23" t="s">
        <v>665</v>
      </c>
    </row>
    <row r="70" spans="1:10">
      <c r="A70" s="24" t="s">
        <v>892</v>
      </c>
      <c r="B70" s="25">
        <v>32110046</v>
      </c>
      <c r="C70" s="25">
        <v>710111004</v>
      </c>
      <c r="D70" s="23" t="s">
        <v>652</v>
      </c>
      <c r="E70" s="23" t="s">
        <v>973</v>
      </c>
      <c r="F70" s="23" t="s">
        <v>974</v>
      </c>
      <c r="G70" s="23" t="s">
        <v>968</v>
      </c>
      <c r="H70" s="23" t="s">
        <v>969</v>
      </c>
      <c r="I70" s="23" t="s">
        <v>970</v>
      </c>
      <c r="J70" s="23" t="s">
        <v>665</v>
      </c>
    </row>
    <row r="71" spans="1:10">
      <c r="A71" s="24" t="s">
        <v>898</v>
      </c>
      <c r="B71" s="25">
        <v>32110052</v>
      </c>
      <c r="C71" s="25">
        <v>710111005</v>
      </c>
      <c r="D71" s="23" t="s">
        <v>643</v>
      </c>
      <c r="E71" s="23" t="s">
        <v>973</v>
      </c>
      <c r="F71" s="23" t="s">
        <v>976</v>
      </c>
      <c r="G71" s="23" t="s">
        <v>968</v>
      </c>
      <c r="H71" s="23" t="s">
        <v>969</v>
      </c>
      <c r="I71" s="23" t="s">
        <v>970</v>
      </c>
      <c r="J71" s="23" t="s">
        <v>665</v>
      </c>
    </row>
    <row r="72" spans="1:10">
      <c r="A72" s="24" t="s">
        <v>903</v>
      </c>
      <c r="B72" s="25">
        <v>32110057</v>
      </c>
      <c r="C72" s="25">
        <v>710111005</v>
      </c>
      <c r="D72" s="23" t="s">
        <v>655</v>
      </c>
      <c r="E72" s="23" t="s">
        <v>973</v>
      </c>
      <c r="F72" s="23" t="s">
        <v>974</v>
      </c>
      <c r="G72" s="23" t="s">
        <v>968</v>
      </c>
      <c r="H72" s="23" t="s">
        <v>969</v>
      </c>
      <c r="I72" s="23" t="s">
        <v>970</v>
      </c>
      <c r="J72" s="23" t="s">
        <v>665</v>
      </c>
    </row>
    <row r="73" spans="1:10">
      <c r="A73" s="24" t="s">
        <v>876</v>
      </c>
      <c r="B73" s="25">
        <v>32110019</v>
      </c>
      <c r="C73" s="25">
        <v>710111001</v>
      </c>
      <c r="D73" s="23" t="s">
        <v>661</v>
      </c>
      <c r="E73" s="23" t="s">
        <v>973</v>
      </c>
      <c r="F73" s="23" t="s">
        <v>976</v>
      </c>
      <c r="G73" s="23" t="s">
        <v>968</v>
      </c>
      <c r="H73" s="23" t="s">
        <v>969</v>
      </c>
      <c r="I73" s="23" t="s">
        <v>970</v>
      </c>
      <c r="J73" s="23" t="s">
        <v>665</v>
      </c>
    </row>
    <row r="74" spans="1:10">
      <c r="A74" s="24" t="s">
        <v>910</v>
      </c>
      <c r="B74" s="25">
        <v>32110065</v>
      </c>
      <c r="C74" s="25">
        <v>710111006</v>
      </c>
      <c r="D74" s="23" t="s">
        <v>650</v>
      </c>
      <c r="E74" s="23" t="s">
        <v>973</v>
      </c>
      <c r="F74" s="23" t="s">
        <v>976</v>
      </c>
      <c r="G74" s="23" t="s">
        <v>968</v>
      </c>
      <c r="H74" s="23" t="s">
        <v>969</v>
      </c>
      <c r="I74" s="23" t="s">
        <v>970</v>
      </c>
      <c r="J74" s="23" t="s">
        <v>665</v>
      </c>
    </row>
    <row r="75" spans="1:10">
      <c r="A75" s="24" t="s">
        <v>901</v>
      </c>
      <c r="B75" s="25">
        <v>32110055</v>
      </c>
      <c r="C75" s="25">
        <v>710111005</v>
      </c>
      <c r="D75" s="23" t="s">
        <v>650</v>
      </c>
      <c r="E75" s="23" t="s">
        <v>973</v>
      </c>
      <c r="F75" s="23" t="s">
        <v>976</v>
      </c>
      <c r="G75" s="23" t="s">
        <v>968</v>
      </c>
      <c r="H75" s="23" t="s">
        <v>969</v>
      </c>
      <c r="I75" s="23" t="s">
        <v>970</v>
      </c>
      <c r="J75" s="23" t="s">
        <v>665</v>
      </c>
    </row>
    <row r="76" spans="1:10">
      <c r="A76" s="24" t="s">
        <v>906</v>
      </c>
      <c r="B76" s="25">
        <v>32110061</v>
      </c>
      <c r="C76" s="25">
        <v>710111006</v>
      </c>
      <c r="D76" s="23" t="s">
        <v>638</v>
      </c>
      <c r="E76" s="23" t="s">
        <v>973</v>
      </c>
      <c r="F76" s="23" t="s">
        <v>976</v>
      </c>
      <c r="G76" s="23" t="s">
        <v>968</v>
      </c>
      <c r="H76" s="23" t="s">
        <v>969</v>
      </c>
      <c r="I76" s="23" t="s">
        <v>970</v>
      </c>
      <c r="J76" s="23" t="s">
        <v>665</v>
      </c>
    </row>
    <row r="77" spans="1:10">
      <c r="A77" s="24" t="s">
        <v>874</v>
      </c>
      <c r="B77" s="25">
        <v>32110016</v>
      </c>
      <c r="C77" s="25">
        <v>710111001</v>
      </c>
      <c r="D77" s="23" t="s">
        <v>652</v>
      </c>
      <c r="E77" s="23" t="s">
        <v>973</v>
      </c>
      <c r="F77" s="23" t="s">
        <v>976</v>
      </c>
      <c r="G77" s="23" t="s">
        <v>968</v>
      </c>
      <c r="H77" s="23" t="s">
        <v>969</v>
      </c>
      <c r="I77" s="23" t="s">
        <v>970</v>
      </c>
      <c r="J77" s="23" t="s">
        <v>665</v>
      </c>
    </row>
    <row r="78" spans="1:10">
      <c r="A78" s="24" t="s">
        <v>908</v>
      </c>
      <c r="B78" s="25">
        <v>32110063</v>
      </c>
      <c r="C78" s="25">
        <v>710111006</v>
      </c>
      <c r="D78" s="23" t="s">
        <v>644</v>
      </c>
      <c r="E78" s="23" t="s">
        <v>973</v>
      </c>
      <c r="F78" s="23" t="s">
        <v>976</v>
      </c>
      <c r="G78" s="23" t="s">
        <v>968</v>
      </c>
      <c r="H78" s="23" t="s">
        <v>969</v>
      </c>
      <c r="I78" s="23" t="s">
        <v>970</v>
      </c>
      <c r="J78" s="23" t="s">
        <v>665</v>
      </c>
    </row>
    <row r="79" spans="1:10">
      <c r="A79" s="24" t="s">
        <v>878</v>
      </c>
      <c r="B79" s="25">
        <v>32110021</v>
      </c>
      <c r="C79" s="25">
        <v>710111002</v>
      </c>
      <c r="D79" s="23" t="s">
        <v>638</v>
      </c>
      <c r="E79" s="23" t="s">
        <v>973</v>
      </c>
      <c r="F79" s="23" t="s">
        <v>974</v>
      </c>
      <c r="G79" s="23" t="s">
        <v>968</v>
      </c>
      <c r="H79" s="23" t="s">
        <v>969</v>
      </c>
      <c r="I79" s="23" t="s">
        <v>970</v>
      </c>
      <c r="J79" s="23" t="s">
        <v>668</v>
      </c>
    </row>
    <row r="80" spans="1:10">
      <c r="A80" s="24" t="s">
        <v>918</v>
      </c>
      <c r="B80" s="25">
        <v>32110098</v>
      </c>
      <c r="C80" s="25">
        <v>710111009</v>
      </c>
      <c r="D80" s="23" t="s">
        <v>658</v>
      </c>
      <c r="E80" s="23" t="s">
        <v>973</v>
      </c>
      <c r="F80" s="23" t="s">
        <v>976</v>
      </c>
      <c r="G80" s="23" t="s">
        <v>968</v>
      </c>
      <c r="H80" s="23" t="s">
        <v>969</v>
      </c>
      <c r="I80" s="23" t="s">
        <v>970</v>
      </c>
      <c r="J80" s="23" t="s">
        <v>668</v>
      </c>
    </row>
    <row r="81" spans="1:10">
      <c r="A81" s="24" t="s">
        <v>883</v>
      </c>
      <c r="B81" s="25">
        <v>32110026</v>
      </c>
      <c r="C81" s="25">
        <v>710111002</v>
      </c>
      <c r="D81" s="23" t="s">
        <v>652</v>
      </c>
      <c r="E81" s="23" t="s">
        <v>973</v>
      </c>
      <c r="F81" s="23" t="s">
        <v>974</v>
      </c>
      <c r="G81" s="23" t="s">
        <v>968</v>
      </c>
      <c r="H81" s="23" t="s">
        <v>969</v>
      </c>
      <c r="I81" s="23" t="s">
        <v>970</v>
      </c>
      <c r="J81" s="23" t="s">
        <v>668</v>
      </c>
    </row>
    <row r="82" spans="1:10">
      <c r="A82" s="24" t="s">
        <v>836</v>
      </c>
      <c r="B82" s="25">
        <v>32083017</v>
      </c>
      <c r="C82" s="25">
        <v>710108301</v>
      </c>
      <c r="D82" s="23" t="s">
        <v>655</v>
      </c>
      <c r="E82" s="23" t="s">
        <v>973</v>
      </c>
      <c r="F82" s="23" t="s">
        <v>976</v>
      </c>
      <c r="G82" s="23" t="s">
        <v>968</v>
      </c>
      <c r="H82" s="23" t="s">
        <v>969</v>
      </c>
      <c r="I82" s="23" t="s">
        <v>970</v>
      </c>
      <c r="J82" s="23" t="s">
        <v>656</v>
      </c>
    </row>
    <row r="83" spans="1:10">
      <c r="A83" s="24" t="s">
        <v>828</v>
      </c>
      <c r="B83" s="25">
        <v>32082025</v>
      </c>
      <c r="C83" s="25">
        <v>710108202</v>
      </c>
      <c r="D83" s="23" t="s">
        <v>650</v>
      </c>
      <c r="E83" s="23" t="s">
        <v>973</v>
      </c>
      <c r="F83" s="23" t="s">
        <v>967</v>
      </c>
      <c r="G83" s="23" t="s">
        <v>968</v>
      </c>
      <c r="H83" s="23" t="s">
        <v>969</v>
      </c>
      <c r="I83" s="23" t="s">
        <v>970</v>
      </c>
      <c r="J83" s="23" t="s">
        <v>656</v>
      </c>
    </row>
    <row r="84" spans="1:10">
      <c r="A84" s="24" t="s">
        <v>825</v>
      </c>
      <c r="B84" s="25">
        <v>32082022</v>
      </c>
      <c r="C84" s="25">
        <v>710108202</v>
      </c>
      <c r="D84" s="23" t="s">
        <v>643</v>
      </c>
      <c r="E84" s="23" t="s">
        <v>973</v>
      </c>
      <c r="F84" s="23" t="s">
        <v>974</v>
      </c>
      <c r="G84" s="23" t="s">
        <v>968</v>
      </c>
      <c r="H84" s="23" t="s">
        <v>969</v>
      </c>
      <c r="I84" s="23" t="s">
        <v>970</v>
      </c>
      <c r="J84" s="23" t="s">
        <v>656</v>
      </c>
    </row>
    <row r="85" spans="1:10">
      <c r="A85" s="24" t="s">
        <v>813</v>
      </c>
      <c r="B85" s="25">
        <v>32060061</v>
      </c>
      <c r="C85" s="25">
        <v>710106006</v>
      </c>
      <c r="D85" s="23" t="s">
        <v>638</v>
      </c>
      <c r="E85" s="23" t="s">
        <v>973</v>
      </c>
      <c r="F85" s="23" t="s">
        <v>974</v>
      </c>
      <c r="G85" s="23" t="s">
        <v>968</v>
      </c>
      <c r="H85" s="23" t="s">
        <v>969</v>
      </c>
      <c r="I85" s="23" t="s">
        <v>970</v>
      </c>
      <c r="J85" s="23" t="s">
        <v>653</v>
      </c>
    </row>
    <row r="86" spans="1:10">
      <c r="A86" s="24" t="s">
        <v>810</v>
      </c>
      <c r="B86" s="25">
        <v>32060056</v>
      </c>
      <c r="C86" s="25">
        <v>710106005</v>
      </c>
      <c r="D86" s="23" t="s">
        <v>652</v>
      </c>
      <c r="E86" s="23" t="s">
        <v>973</v>
      </c>
      <c r="F86" s="23" t="s">
        <v>974</v>
      </c>
      <c r="G86" s="23" t="s">
        <v>968</v>
      </c>
      <c r="H86" s="23" t="s">
        <v>969</v>
      </c>
      <c r="I86" s="23" t="s">
        <v>970</v>
      </c>
      <c r="J86" s="23" t="s">
        <v>653</v>
      </c>
    </row>
    <row r="87" spans="1:10">
      <c r="A87" s="24" t="s">
        <v>803</v>
      </c>
      <c r="B87" s="25">
        <v>32060035</v>
      </c>
      <c r="C87" s="25">
        <v>710106003</v>
      </c>
      <c r="D87" s="23" t="s">
        <v>650</v>
      </c>
      <c r="E87" s="23" t="s">
        <v>973</v>
      </c>
      <c r="F87" s="23" t="s">
        <v>974</v>
      </c>
      <c r="G87" s="23" t="s">
        <v>968</v>
      </c>
      <c r="H87" s="23" t="s">
        <v>969</v>
      </c>
      <c r="I87" s="23" t="s">
        <v>970</v>
      </c>
      <c r="J87" s="23" t="s">
        <v>653</v>
      </c>
    </row>
    <row r="88" spans="1:10">
      <c r="A88" s="24" t="s">
        <v>801</v>
      </c>
      <c r="B88" s="25">
        <v>32060023</v>
      </c>
      <c r="C88" s="25">
        <v>710106002</v>
      </c>
      <c r="D88" s="23" t="s">
        <v>644</v>
      </c>
      <c r="E88" s="23" t="s">
        <v>973</v>
      </c>
      <c r="F88" s="23" t="s">
        <v>976</v>
      </c>
      <c r="G88" s="23" t="s">
        <v>968</v>
      </c>
      <c r="H88" s="23" t="s">
        <v>969</v>
      </c>
      <c r="I88" s="23" t="s">
        <v>970</v>
      </c>
      <c r="J88" s="23" t="s">
        <v>653</v>
      </c>
    </row>
    <row r="89" spans="1:10">
      <c r="A89" s="24" t="s">
        <v>807</v>
      </c>
      <c r="B89" s="25">
        <v>32060053</v>
      </c>
      <c r="C89" s="25">
        <v>710106005</v>
      </c>
      <c r="D89" s="23" t="s">
        <v>644</v>
      </c>
      <c r="E89" s="23" t="s">
        <v>973</v>
      </c>
      <c r="F89" s="23" t="s">
        <v>974</v>
      </c>
      <c r="G89" s="23" t="s">
        <v>968</v>
      </c>
      <c r="H89" s="23" t="s">
        <v>969</v>
      </c>
      <c r="I89" s="23" t="s">
        <v>970</v>
      </c>
      <c r="J89" s="23" t="s">
        <v>653</v>
      </c>
    </row>
    <row r="90" spans="1:10">
      <c r="A90" s="24" t="s">
        <v>796</v>
      </c>
      <c r="B90" s="25">
        <v>32026032</v>
      </c>
      <c r="C90" s="25">
        <v>710102603</v>
      </c>
      <c r="D90" s="23" t="s">
        <v>643</v>
      </c>
      <c r="E90" s="23" t="s">
        <v>973</v>
      </c>
      <c r="F90" s="23" t="s">
        <v>976</v>
      </c>
      <c r="G90" s="23" t="s">
        <v>968</v>
      </c>
      <c r="H90" s="23" t="s">
        <v>969</v>
      </c>
      <c r="I90" s="23" t="s">
        <v>970</v>
      </c>
      <c r="J90" s="23" t="s">
        <v>648</v>
      </c>
    </row>
    <row r="91" spans="1:10">
      <c r="A91" s="24" t="s">
        <v>791</v>
      </c>
      <c r="B91" s="25">
        <v>32026025</v>
      </c>
      <c r="C91" s="25">
        <v>710102602</v>
      </c>
      <c r="D91" s="23" t="s">
        <v>650</v>
      </c>
      <c r="E91" s="23" t="s">
        <v>973</v>
      </c>
      <c r="F91" s="23" t="s">
        <v>976</v>
      </c>
      <c r="G91" s="23" t="s">
        <v>968</v>
      </c>
      <c r="H91" s="23" t="s">
        <v>969</v>
      </c>
      <c r="I91" s="23" t="s">
        <v>970</v>
      </c>
      <c r="J91" s="23" t="s">
        <v>648</v>
      </c>
    </row>
    <row r="92" spans="1:10">
      <c r="A92" s="24" t="s">
        <v>780</v>
      </c>
      <c r="B92" s="25">
        <v>32025043</v>
      </c>
      <c r="C92" s="25">
        <v>710102504</v>
      </c>
      <c r="D92" s="23" t="s">
        <v>644</v>
      </c>
      <c r="E92" s="23" t="s">
        <v>966</v>
      </c>
      <c r="F92" s="23" t="s">
        <v>967</v>
      </c>
      <c r="G92" s="23" t="s">
        <v>968</v>
      </c>
      <c r="H92" s="23" t="s">
        <v>969</v>
      </c>
      <c r="I92" s="23" t="s">
        <v>970</v>
      </c>
      <c r="J92" s="23" t="s">
        <v>640</v>
      </c>
    </row>
    <row r="93" spans="1:10">
      <c r="A93" s="24" t="s">
        <v>783</v>
      </c>
      <c r="B93" s="25">
        <v>32025047</v>
      </c>
      <c r="C93" s="25">
        <v>710102504</v>
      </c>
      <c r="D93" s="23" t="s">
        <v>655</v>
      </c>
      <c r="E93" s="23" t="s">
        <v>973</v>
      </c>
      <c r="F93" s="23" t="s">
        <v>974</v>
      </c>
      <c r="G93" s="23" t="s">
        <v>968</v>
      </c>
      <c r="H93" s="23" t="s">
        <v>969</v>
      </c>
      <c r="I93" s="23" t="s">
        <v>970</v>
      </c>
      <c r="J93" s="23" t="s">
        <v>640</v>
      </c>
    </row>
    <row r="94" spans="1:10">
      <c r="A94" s="24" t="s">
        <v>774</v>
      </c>
      <c r="B94" s="25">
        <v>32025036</v>
      </c>
      <c r="C94" s="25">
        <v>710102503</v>
      </c>
      <c r="D94" s="23" t="s">
        <v>652</v>
      </c>
      <c r="E94" s="23" t="s">
        <v>973</v>
      </c>
      <c r="F94" s="23" t="s">
        <v>974</v>
      </c>
      <c r="G94" s="23" t="s">
        <v>968</v>
      </c>
      <c r="H94" s="23" t="s">
        <v>969</v>
      </c>
      <c r="I94" s="23" t="s">
        <v>970</v>
      </c>
      <c r="J94" s="23" t="s">
        <v>640</v>
      </c>
    </row>
    <row r="95" spans="1:10">
      <c r="A95" s="24" t="s">
        <v>782</v>
      </c>
      <c r="B95" s="25">
        <v>32025046</v>
      </c>
      <c r="C95" s="25">
        <v>710102504</v>
      </c>
      <c r="D95" s="23" t="s">
        <v>652</v>
      </c>
      <c r="E95" s="23" t="s">
        <v>973</v>
      </c>
      <c r="F95" s="23" t="s">
        <v>967</v>
      </c>
      <c r="G95" s="23" t="s">
        <v>968</v>
      </c>
      <c r="H95" s="23" t="s">
        <v>969</v>
      </c>
      <c r="I95" s="23" t="s">
        <v>970</v>
      </c>
      <c r="J95" s="23" t="s">
        <v>640</v>
      </c>
    </row>
    <row r="96" spans="1:10">
      <c r="A96" s="24" t="s">
        <v>777</v>
      </c>
      <c r="B96" s="25">
        <v>32025039</v>
      </c>
      <c r="C96" s="25">
        <v>710102503</v>
      </c>
      <c r="D96" s="23" t="s">
        <v>661</v>
      </c>
      <c r="E96" s="23" t="s">
        <v>973</v>
      </c>
      <c r="F96" s="23" t="s">
        <v>976</v>
      </c>
      <c r="G96" s="23" t="s">
        <v>968</v>
      </c>
      <c r="H96" s="23" t="s">
        <v>969</v>
      </c>
      <c r="I96" s="23" t="s">
        <v>970</v>
      </c>
      <c r="J96" s="23" t="s">
        <v>640</v>
      </c>
    </row>
    <row r="97" spans="1:10">
      <c r="A97" s="24" t="s">
        <v>779</v>
      </c>
      <c r="B97" s="25">
        <v>32025042</v>
      </c>
      <c r="C97" s="25">
        <v>710102504</v>
      </c>
      <c r="D97" s="23" t="s">
        <v>643</v>
      </c>
      <c r="E97" s="23" t="s">
        <v>966</v>
      </c>
      <c r="F97" s="23" t="s">
        <v>967</v>
      </c>
      <c r="G97" s="23" t="s">
        <v>968</v>
      </c>
      <c r="H97" s="23" t="s">
        <v>969</v>
      </c>
      <c r="I97" s="23" t="s">
        <v>970</v>
      </c>
      <c r="J97" s="23" t="s">
        <v>640</v>
      </c>
    </row>
    <row r="98" spans="1:10">
      <c r="A98" s="24" t="s">
        <v>767</v>
      </c>
      <c r="B98" s="25">
        <v>32025027</v>
      </c>
      <c r="C98" s="25">
        <v>710102502</v>
      </c>
      <c r="D98" s="23" t="s">
        <v>655</v>
      </c>
      <c r="E98" s="23" t="s">
        <v>973</v>
      </c>
      <c r="F98" s="23" t="s">
        <v>974</v>
      </c>
      <c r="G98" s="23" t="s">
        <v>968</v>
      </c>
      <c r="H98" s="23" t="s">
        <v>969</v>
      </c>
      <c r="I98" s="23" t="s">
        <v>970</v>
      </c>
      <c r="J98" s="23" t="s">
        <v>645</v>
      </c>
    </row>
    <row r="99" spans="1:10">
      <c r="A99" s="24" t="s">
        <v>766</v>
      </c>
      <c r="B99" s="25">
        <v>32025026</v>
      </c>
      <c r="C99" s="25">
        <v>710102502</v>
      </c>
      <c r="D99" s="23" t="s">
        <v>652</v>
      </c>
      <c r="E99" s="23" t="s">
        <v>973</v>
      </c>
      <c r="F99" s="23" t="s">
        <v>995</v>
      </c>
      <c r="G99" s="23" t="s">
        <v>968</v>
      </c>
      <c r="H99" s="23" t="s">
        <v>969</v>
      </c>
      <c r="I99" s="23" t="s">
        <v>970</v>
      </c>
      <c r="J99" s="23" t="s">
        <v>645</v>
      </c>
    </row>
    <row r="100" spans="1:10">
      <c r="A100" s="24" t="s">
        <v>772</v>
      </c>
      <c r="B100" s="25">
        <v>32025034</v>
      </c>
      <c r="C100" s="25">
        <v>710102503</v>
      </c>
      <c r="D100" s="23" t="s">
        <v>647</v>
      </c>
      <c r="E100" s="23" t="s">
        <v>973</v>
      </c>
      <c r="F100" s="23" t="s">
        <v>974</v>
      </c>
      <c r="G100" s="23" t="s">
        <v>968</v>
      </c>
      <c r="H100" s="23" t="s">
        <v>969</v>
      </c>
      <c r="I100" s="23" t="s">
        <v>970</v>
      </c>
      <c r="J100" s="23" t="s">
        <v>640</v>
      </c>
    </row>
    <row r="101" spans="1:10">
      <c r="A101" s="24" t="s">
        <v>758</v>
      </c>
      <c r="B101" s="25">
        <v>32024012</v>
      </c>
      <c r="C101" s="25">
        <v>710102401</v>
      </c>
      <c r="D101" s="23" t="s">
        <v>643</v>
      </c>
      <c r="E101" s="23" t="s">
        <v>973</v>
      </c>
      <c r="F101" s="23" t="s">
        <v>976</v>
      </c>
      <c r="G101" s="23" t="s">
        <v>968</v>
      </c>
      <c r="H101" s="23" t="s">
        <v>969</v>
      </c>
      <c r="I101" s="23" t="s">
        <v>970</v>
      </c>
      <c r="J101" s="23" t="s">
        <v>640</v>
      </c>
    </row>
    <row r="102" spans="1:10">
      <c r="A102" s="24" t="s">
        <v>730</v>
      </c>
      <c r="B102" s="25">
        <v>32023017</v>
      </c>
      <c r="C102" s="25">
        <v>710102301</v>
      </c>
      <c r="D102" s="23" t="s">
        <v>655</v>
      </c>
      <c r="E102" s="23" t="s">
        <v>973</v>
      </c>
      <c r="F102" s="23" t="s">
        <v>976</v>
      </c>
      <c r="G102" s="23" t="s">
        <v>968</v>
      </c>
      <c r="H102" s="23" t="s">
        <v>969</v>
      </c>
      <c r="I102" s="23" t="s">
        <v>970</v>
      </c>
      <c r="J102" s="23" t="s">
        <v>648</v>
      </c>
    </row>
    <row r="103" spans="1:10">
      <c r="A103" s="24" t="s">
        <v>724</v>
      </c>
      <c r="B103" s="25">
        <v>32023011</v>
      </c>
      <c r="C103" s="25">
        <v>710102301</v>
      </c>
      <c r="D103" s="23" t="s">
        <v>638</v>
      </c>
      <c r="E103" s="23" t="s">
        <v>973</v>
      </c>
      <c r="F103" s="23" t="s">
        <v>976</v>
      </c>
      <c r="G103" s="23" t="s">
        <v>968</v>
      </c>
      <c r="H103" s="23" t="s">
        <v>969</v>
      </c>
      <c r="I103" s="23" t="s">
        <v>970</v>
      </c>
      <c r="J103" s="23" t="s">
        <v>648</v>
      </c>
    </row>
    <row r="104" spans="1:10">
      <c r="A104" s="24" t="s">
        <v>728</v>
      </c>
      <c r="B104" s="25">
        <v>32023015</v>
      </c>
      <c r="C104" s="25">
        <v>710102301</v>
      </c>
      <c r="D104" s="23" t="s">
        <v>650</v>
      </c>
      <c r="E104" s="23" t="s">
        <v>973</v>
      </c>
      <c r="F104" s="23" t="s">
        <v>976</v>
      </c>
      <c r="G104" s="23" t="s">
        <v>968</v>
      </c>
      <c r="H104" s="23" t="s">
        <v>969</v>
      </c>
      <c r="I104" s="23" t="s">
        <v>970</v>
      </c>
      <c r="J104" s="23" t="s">
        <v>648</v>
      </c>
    </row>
    <row r="105" spans="1:10">
      <c r="A105" s="24" t="s">
        <v>734</v>
      </c>
      <c r="B105" s="25">
        <v>32023021</v>
      </c>
      <c r="C105" s="25">
        <v>710102302</v>
      </c>
      <c r="D105" s="23" t="s">
        <v>638</v>
      </c>
      <c r="E105" s="23" t="s">
        <v>973</v>
      </c>
      <c r="F105" s="23" t="s">
        <v>974</v>
      </c>
      <c r="G105" s="23" t="s">
        <v>968</v>
      </c>
      <c r="H105" s="23" t="s">
        <v>969</v>
      </c>
      <c r="I105" s="23" t="s">
        <v>970</v>
      </c>
      <c r="J105" s="23" t="s">
        <v>651</v>
      </c>
    </row>
    <row r="106" spans="1:10">
      <c r="A106" s="24" t="s">
        <v>740</v>
      </c>
      <c r="B106" s="25">
        <v>32023028</v>
      </c>
      <c r="C106" s="25">
        <v>710102302</v>
      </c>
      <c r="D106" s="23" t="s">
        <v>658</v>
      </c>
      <c r="E106" s="23" t="s">
        <v>973</v>
      </c>
      <c r="F106" s="23" t="s">
        <v>976</v>
      </c>
      <c r="G106" s="23" t="s">
        <v>968</v>
      </c>
      <c r="H106" s="23" t="s">
        <v>969</v>
      </c>
      <c r="I106" s="23" t="s">
        <v>970</v>
      </c>
      <c r="J106" s="23" t="s">
        <v>651</v>
      </c>
    </row>
    <row r="107" spans="1:10">
      <c r="A107" s="24" t="s">
        <v>744</v>
      </c>
      <c r="B107" s="25">
        <v>32023038</v>
      </c>
      <c r="C107" s="25">
        <v>710102303</v>
      </c>
      <c r="D107" s="23" t="s">
        <v>658</v>
      </c>
      <c r="E107" s="23" t="s">
        <v>973</v>
      </c>
      <c r="F107" s="23" t="s">
        <v>976</v>
      </c>
      <c r="G107" s="23" t="s">
        <v>968</v>
      </c>
      <c r="H107" s="23" t="s">
        <v>969</v>
      </c>
      <c r="I107" s="23" t="s">
        <v>970</v>
      </c>
      <c r="J107" s="23" t="s">
        <v>651</v>
      </c>
    </row>
    <row r="108" spans="1:10">
      <c r="A108" s="24" t="s">
        <v>748</v>
      </c>
      <c r="B108" s="25">
        <v>32023043</v>
      </c>
      <c r="C108" s="25">
        <v>710102304</v>
      </c>
      <c r="D108" s="23" t="s">
        <v>644</v>
      </c>
      <c r="E108" s="23" t="s">
        <v>973</v>
      </c>
      <c r="F108" s="23" t="s">
        <v>974</v>
      </c>
      <c r="G108" s="23" t="s">
        <v>968</v>
      </c>
      <c r="H108" s="23" t="s">
        <v>969</v>
      </c>
      <c r="I108" s="23" t="s">
        <v>970</v>
      </c>
      <c r="J108" s="23" t="s">
        <v>651</v>
      </c>
    </row>
    <row r="109" spans="1:10">
      <c r="A109" s="24" t="s">
        <v>738</v>
      </c>
      <c r="B109" s="25">
        <v>32023025</v>
      </c>
      <c r="C109" s="25">
        <v>710102302</v>
      </c>
      <c r="D109" s="23" t="s">
        <v>650</v>
      </c>
      <c r="E109" s="23" t="s">
        <v>973</v>
      </c>
      <c r="F109" s="23" t="s">
        <v>976</v>
      </c>
      <c r="G109" s="23" t="s">
        <v>968</v>
      </c>
      <c r="H109" s="23" t="s">
        <v>969</v>
      </c>
      <c r="I109" s="23" t="s">
        <v>970</v>
      </c>
      <c r="J109" s="23" t="s">
        <v>651</v>
      </c>
    </row>
    <row r="110" spans="1:10">
      <c r="A110" s="24" t="s">
        <v>755</v>
      </c>
      <c r="B110" s="25">
        <v>32023058</v>
      </c>
      <c r="C110" s="25">
        <v>710102305</v>
      </c>
      <c r="D110" s="23" t="s">
        <v>658</v>
      </c>
      <c r="E110" s="23" t="s">
        <v>973</v>
      </c>
      <c r="F110" s="23" t="s">
        <v>967</v>
      </c>
      <c r="G110" s="23" t="s">
        <v>968</v>
      </c>
      <c r="H110" s="23" t="s">
        <v>969</v>
      </c>
      <c r="I110" s="23" t="s">
        <v>970</v>
      </c>
      <c r="J110" s="23" t="s">
        <v>651</v>
      </c>
    </row>
    <row r="111" spans="1:10">
      <c r="A111" s="24" t="s">
        <v>698</v>
      </c>
      <c r="B111" s="25">
        <v>32022019</v>
      </c>
      <c r="C111" s="25">
        <v>710102201</v>
      </c>
      <c r="D111" s="23" t="s">
        <v>661</v>
      </c>
      <c r="E111" s="23" t="s">
        <v>973</v>
      </c>
      <c r="F111" s="23" t="s">
        <v>974</v>
      </c>
      <c r="G111" s="23" t="s">
        <v>968</v>
      </c>
      <c r="H111" s="23" t="s">
        <v>969</v>
      </c>
      <c r="I111" s="23" t="s">
        <v>970</v>
      </c>
      <c r="J111" s="23" t="s">
        <v>645</v>
      </c>
    </row>
    <row r="112" spans="1:10">
      <c r="A112" s="24" t="s">
        <v>672</v>
      </c>
      <c r="B112" s="25">
        <v>32021024</v>
      </c>
      <c r="C112" s="25">
        <v>710102102</v>
      </c>
      <c r="D112" s="23" t="s">
        <v>647</v>
      </c>
      <c r="E112" s="23" t="s">
        <v>966</v>
      </c>
      <c r="F112" s="23" t="s">
        <v>974</v>
      </c>
      <c r="G112" s="23" t="s">
        <v>968</v>
      </c>
      <c r="H112" s="23" t="s">
        <v>969</v>
      </c>
      <c r="I112" s="23" t="s">
        <v>970</v>
      </c>
      <c r="J112" s="23" t="s">
        <v>640</v>
      </c>
    </row>
    <row r="113" spans="1:10">
      <c r="A113" s="24" t="s">
        <v>681</v>
      </c>
      <c r="B113" s="25">
        <v>32021028</v>
      </c>
      <c r="C113" s="25">
        <v>710102102</v>
      </c>
      <c r="D113" s="23" t="s">
        <v>658</v>
      </c>
      <c r="E113" s="23" t="s">
        <v>966</v>
      </c>
      <c r="F113" s="23" t="s">
        <v>974</v>
      </c>
      <c r="G113" s="23" t="s">
        <v>968</v>
      </c>
      <c r="H113" s="23" t="s">
        <v>969</v>
      </c>
      <c r="I113" s="23" t="s">
        <v>970</v>
      </c>
      <c r="J113" s="23" t="s">
        <v>640</v>
      </c>
    </row>
    <row r="114" spans="1:10">
      <c r="A114" s="24" t="s">
        <v>669</v>
      </c>
      <c r="B114" s="25">
        <v>32021023</v>
      </c>
      <c r="C114" s="25">
        <v>710102102</v>
      </c>
      <c r="D114" s="23" t="s">
        <v>644</v>
      </c>
      <c r="E114" s="23" t="s">
        <v>966</v>
      </c>
      <c r="F114" s="23" t="s">
        <v>976</v>
      </c>
      <c r="G114" s="23" t="s">
        <v>968</v>
      </c>
      <c r="H114" s="23" t="s">
        <v>969</v>
      </c>
      <c r="I114" s="23" t="s">
        <v>970</v>
      </c>
      <c r="J114" s="23" t="s">
        <v>640</v>
      </c>
    </row>
    <row r="115" spans="1:10">
      <c r="A115" s="24" t="s">
        <v>679</v>
      </c>
      <c r="B115" s="25">
        <v>32021027</v>
      </c>
      <c r="C115" s="25">
        <v>710102102</v>
      </c>
      <c r="D115" s="23" t="s">
        <v>655</v>
      </c>
      <c r="E115" s="23" t="s">
        <v>966</v>
      </c>
      <c r="F115" s="23" t="s">
        <v>976</v>
      </c>
      <c r="G115" s="23" t="s">
        <v>968</v>
      </c>
      <c r="H115" s="23" t="s">
        <v>969</v>
      </c>
      <c r="I115" s="23" t="s">
        <v>970</v>
      </c>
      <c r="J115" s="23" t="s">
        <v>640</v>
      </c>
    </row>
    <row r="116" spans="1:10">
      <c r="A116" s="24" t="s">
        <v>684</v>
      </c>
      <c r="B116" s="25">
        <v>32021031</v>
      </c>
      <c r="C116" s="25">
        <v>710102103</v>
      </c>
      <c r="D116" s="23" t="s">
        <v>638</v>
      </c>
      <c r="E116" s="23" t="s">
        <v>966</v>
      </c>
      <c r="F116" s="23" t="s">
        <v>976</v>
      </c>
      <c r="G116" s="23" t="s">
        <v>968</v>
      </c>
      <c r="H116" s="23" t="s">
        <v>969</v>
      </c>
      <c r="I116" s="23" t="s">
        <v>970</v>
      </c>
      <c r="J116" s="23" t="s">
        <v>640</v>
      </c>
    </row>
    <row r="117" spans="1:10">
      <c r="A117" s="24" t="s">
        <v>677</v>
      </c>
      <c r="B117" s="25">
        <v>32021026</v>
      </c>
      <c r="C117" s="25">
        <v>710102102</v>
      </c>
      <c r="D117" s="23" t="s">
        <v>652</v>
      </c>
      <c r="E117" s="23" t="s">
        <v>966</v>
      </c>
      <c r="F117" s="23" t="s">
        <v>976</v>
      </c>
      <c r="G117" s="23" t="s">
        <v>968</v>
      </c>
      <c r="H117" s="23" t="s">
        <v>969</v>
      </c>
      <c r="I117" s="23" t="s">
        <v>970</v>
      </c>
      <c r="J117" s="23" t="s">
        <v>640</v>
      </c>
    </row>
    <row r="118" spans="1:10">
      <c r="A118" s="24" t="s">
        <v>687</v>
      </c>
      <c r="B118" s="25">
        <v>32021034</v>
      </c>
      <c r="C118" s="25">
        <v>710102103</v>
      </c>
      <c r="D118" s="23" t="s">
        <v>647</v>
      </c>
      <c r="E118" s="23" t="s">
        <v>966</v>
      </c>
      <c r="F118" s="23" t="s">
        <v>976</v>
      </c>
      <c r="G118" s="23" t="s">
        <v>968</v>
      </c>
      <c r="H118" s="23" t="s">
        <v>969</v>
      </c>
      <c r="I118" s="23" t="s">
        <v>970</v>
      </c>
      <c r="J118" s="23" t="s">
        <v>640</v>
      </c>
    </row>
    <row r="119" spans="1:10">
      <c r="A119" s="24" t="s">
        <v>692</v>
      </c>
      <c r="B119" s="25">
        <v>32021052</v>
      </c>
      <c r="C119" s="25">
        <v>710102105</v>
      </c>
      <c r="D119" s="23" t="s">
        <v>643</v>
      </c>
      <c r="E119" s="23" t="s">
        <v>966</v>
      </c>
      <c r="F119" s="23" t="s">
        <v>976</v>
      </c>
      <c r="G119" s="23" t="s">
        <v>968</v>
      </c>
      <c r="H119" s="23" t="s">
        <v>969</v>
      </c>
      <c r="I119" s="23" t="s">
        <v>970</v>
      </c>
      <c r="J119" s="23" t="s">
        <v>640</v>
      </c>
    </row>
    <row r="120" spans="1:10">
      <c r="A120" s="24" t="s">
        <v>685</v>
      </c>
      <c r="B120" s="25">
        <v>32021032</v>
      </c>
      <c r="C120" s="25">
        <v>710102103</v>
      </c>
      <c r="D120" s="23" t="s">
        <v>643</v>
      </c>
      <c r="E120" s="23" t="s">
        <v>973</v>
      </c>
      <c r="F120" s="23" t="s">
        <v>976</v>
      </c>
      <c r="G120" s="23" t="s">
        <v>968</v>
      </c>
      <c r="H120" s="23" t="s">
        <v>969</v>
      </c>
      <c r="I120" s="23" t="s">
        <v>970</v>
      </c>
      <c r="J120" s="23" t="s">
        <v>640</v>
      </c>
    </row>
    <row r="121" spans="1:10">
      <c r="A121" s="24" t="s">
        <v>674</v>
      </c>
      <c r="B121" s="25">
        <v>32021025</v>
      </c>
      <c r="C121" s="25">
        <v>710102102</v>
      </c>
      <c r="D121" s="23" t="s">
        <v>650</v>
      </c>
      <c r="E121" s="23" t="s">
        <v>973</v>
      </c>
      <c r="F121" s="23" t="s">
        <v>976</v>
      </c>
      <c r="G121" s="23" t="s">
        <v>968</v>
      </c>
      <c r="H121" s="23" t="s">
        <v>969</v>
      </c>
      <c r="I121" s="23" t="s">
        <v>970</v>
      </c>
      <c r="J121" s="23" t="s">
        <v>640</v>
      </c>
    </row>
    <row r="122" spans="1:10">
      <c r="A122" s="24" t="s">
        <v>861</v>
      </c>
      <c r="B122" s="25">
        <v>32100014</v>
      </c>
      <c r="C122" s="25">
        <v>710110001</v>
      </c>
      <c r="D122" s="23" t="s">
        <v>647</v>
      </c>
      <c r="E122" s="23" t="s">
        <v>973</v>
      </c>
      <c r="F122" s="23" t="s">
        <v>976</v>
      </c>
      <c r="G122" s="23" t="s">
        <v>968</v>
      </c>
      <c r="H122" s="23" t="s">
        <v>969</v>
      </c>
      <c r="I122" s="23" t="s">
        <v>970</v>
      </c>
      <c r="J122" s="23" t="s">
        <v>659</v>
      </c>
    </row>
    <row r="123" spans="1:10">
      <c r="A123" s="24" t="s">
        <v>863</v>
      </c>
      <c r="B123" s="25">
        <v>32100016</v>
      </c>
      <c r="C123" s="25">
        <v>710110001</v>
      </c>
      <c r="D123" s="23" t="s">
        <v>652</v>
      </c>
      <c r="E123" s="23" t="s">
        <v>973</v>
      </c>
      <c r="F123" s="23" t="s">
        <v>974</v>
      </c>
      <c r="G123" s="23" t="s">
        <v>968</v>
      </c>
      <c r="H123" s="23" t="s">
        <v>969</v>
      </c>
      <c r="I123" s="23" t="s">
        <v>970</v>
      </c>
      <c r="J123" s="23" t="s">
        <v>659</v>
      </c>
    </row>
    <row r="124" spans="1:10">
      <c r="A124" s="24" t="s">
        <v>866</v>
      </c>
      <c r="B124" s="25">
        <v>32100019</v>
      </c>
      <c r="C124" s="25">
        <v>710110001</v>
      </c>
      <c r="D124" s="23" t="s">
        <v>661</v>
      </c>
      <c r="E124" s="23" t="s">
        <v>973</v>
      </c>
      <c r="F124" s="23" t="s">
        <v>976</v>
      </c>
      <c r="G124" s="23" t="s">
        <v>968</v>
      </c>
      <c r="H124" s="23" t="s">
        <v>969</v>
      </c>
      <c r="I124" s="23" t="s">
        <v>970</v>
      </c>
      <c r="J124" s="23" t="s">
        <v>659</v>
      </c>
    </row>
    <row r="125" spans="1:10">
      <c r="A125" s="24" t="s">
        <v>865</v>
      </c>
      <c r="B125" s="25">
        <v>32100018</v>
      </c>
      <c r="C125" s="25">
        <v>710110001</v>
      </c>
      <c r="D125" s="23" t="s">
        <v>658</v>
      </c>
      <c r="E125" s="23" t="s">
        <v>973</v>
      </c>
      <c r="F125" s="23" t="s">
        <v>974</v>
      </c>
      <c r="G125" s="23" t="s">
        <v>968</v>
      </c>
      <c r="H125" s="23" t="s">
        <v>969</v>
      </c>
      <c r="I125" s="23" t="s">
        <v>970</v>
      </c>
      <c r="J125" s="23" t="s">
        <v>659</v>
      </c>
    </row>
    <row r="126" spans="1:10">
      <c r="A126" s="24" t="s">
        <v>848</v>
      </c>
      <c r="B126" s="25">
        <v>32090057</v>
      </c>
      <c r="C126" s="25">
        <v>710109005</v>
      </c>
      <c r="D126" s="23" t="s">
        <v>655</v>
      </c>
      <c r="E126" s="23" t="s">
        <v>973</v>
      </c>
      <c r="F126" s="23" t="s">
        <v>974</v>
      </c>
      <c r="G126" s="23" t="s">
        <v>968</v>
      </c>
      <c r="H126" s="23" t="s">
        <v>969</v>
      </c>
      <c r="I126" s="23" t="s">
        <v>970</v>
      </c>
      <c r="J126" s="23" t="s">
        <v>659</v>
      </c>
    </row>
    <row r="127" spans="1:10">
      <c r="A127" s="24" t="s">
        <v>852</v>
      </c>
      <c r="B127" s="25">
        <v>32090083</v>
      </c>
      <c r="C127" s="25">
        <v>710109008</v>
      </c>
      <c r="D127" s="23" t="s">
        <v>644</v>
      </c>
      <c r="E127" s="23" t="s">
        <v>973</v>
      </c>
      <c r="F127" s="23" t="s">
        <v>976</v>
      </c>
      <c r="G127" s="23" t="s">
        <v>968</v>
      </c>
      <c r="H127" s="23" t="s">
        <v>969</v>
      </c>
      <c r="I127" s="23" t="s">
        <v>970</v>
      </c>
      <c r="J127" s="23" t="s">
        <v>659</v>
      </c>
    </row>
    <row r="128" spans="1:10">
      <c r="A128" s="24" t="s">
        <v>751</v>
      </c>
      <c r="B128" s="25">
        <v>32023052</v>
      </c>
      <c r="C128" s="25">
        <v>710102305</v>
      </c>
      <c r="D128" s="23" t="s">
        <v>643</v>
      </c>
      <c r="E128" s="23" t="s">
        <v>966</v>
      </c>
      <c r="F128" s="23" t="s">
        <v>976</v>
      </c>
      <c r="G128" s="23" t="s">
        <v>968</v>
      </c>
      <c r="H128" s="23" t="s">
        <v>969</v>
      </c>
      <c r="I128" s="23" t="s">
        <v>959</v>
      </c>
      <c r="J128" s="23" t="s">
        <v>651</v>
      </c>
    </row>
    <row r="129" spans="1:10">
      <c r="A129" s="24" t="s">
        <v>753</v>
      </c>
      <c r="B129" s="25">
        <v>32023055</v>
      </c>
      <c r="C129" s="25">
        <v>710102305</v>
      </c>
      <c r="D129" s="23" t="s">
        <v>650</v>
      </c>
      <c r="E129" s="23" t="s">
        <v>966</v>
      </c>
      <c r="F129" s="23" t="s">
        <v>976</v>
      </c>
      <c r="G129" s="23" t="s">
        <v>968</v>
      </c>
      <c r="H129" s="23" t="s">
        <v>969</v>
      </c>
      <c r="I129" s="23" t="s">
        <v>959</v>
      </c>
      <c r="J129" s="23" t="s">
        <v>651</v>
      </c>
    </row>
    <row r="130" spans="1:10">
      <c r="A130" s="24" t="s">
        <v>788</v>
      </c>
      <c r="B130" s="25">
        <v>32026021</v>
      </c>
      <c r="C130" s="25">
        <v>710102602</v>
      </c>
      <c r="D130" s="23" t="s">
        <v>638</v>
      </c>
      <c r="E130" s="23" t="s">
        <v>966</v>
      </c>
      <c r="F130" s="23" t="s">
        <v>976</v>
      </c>
      <c r="G130" s="23" t="s">
        <v>968</v>
      </c>
      <c r="H130" s="23" t="s">
        <v>969</v>
      </c>
      <c r="I130" s="23" t="s">
        <v>959</v>
      </c>
      <c r="J130" s="23" t="s">
        <v>648</v>
      </c>
    </row>
    <row r="131" spans="1:10">
      <c r="A131" s="24" t="s">
        <v>795</v>
      </c>
      <c r="B131" s="25">
        <v>32026031</v>
      </c>
      <c r="C131" s="25">
        <v>710102603</v>
      </c>
      <c r="D131" s="23" t="s">
        <v>638</v>
      </c>
      <c r="E131" s="23" t="s">
        <v>966</v>
      </c>
      <c r="F131" s="23" t="s">
        <v>976</v>
      </c>
      <c r="G131" s="23" t="s">
        <v>968</v>
      </c>
      <c r="H131" s="23" t="s">
        <v>969</v>
      </c>
      <c r="I131" s="23" t="s">
        <v>959</v>
      </c>
      <c r="J131" s="23" t="s">
        <v>648</v>
      </c>
    </row>
    <row r="132" spans="1:10">
      <c r="A132" s="24" t="s">
        <v>916</v>
      </c>
      <c r="B132" s="25">
        <v>32110095</v>
      </c>
      <c r="C132" s="25">
        <v>710111009</v>
      </c>
      <c r="D132" s="23" t="s">
        <v>650</v>
      </c>
      <c r="E132" s="23" t="s">
        <v>966</v>
      </c>
      <c r="F132" s="23" t="s">
        <v>967</v>
      </c>
      <c r="G132" s="23" t="s">
        <v>968</v>
      </c>
      <c r="H132" s="23" t="s">
        <v>969</v>
      </c>
      <c r="I132" s="23" t="s">
        <v>970</v>
      </c>
      <c r="J132" s="23" t="s">
        <v>668</v>
      </c>
    </row>
    <row r="133" spans="1:10">
      <c r="A133" s="24" t="s">
        <v>847</v>
      </c>
      <c r="B133" s="25">
        <v>32090056</v>
      </c>
      <c r="C133" s="25">
        <v>710109005</v>
      </c>
      <c r="D133" s="23" t="s">
        <v>652</v>
      </c>
      <c r="E133" s="23" t="s">
        <v>966</v>
      </c>
      <c r="F133" s="23" t="s">
        <v>967</v>
      </c>
      <c r="G133" s="23" t="s">
        <v>968</v>
      </c>
      <c r="H133" s="23" t="s">
        <v>969</v>
      </c>
      <c r="I133" s="23" t="s">
        <v>970</v>
      </c>
      <c r="J133" s="23" t="s">
        <v>659</v>
      </c>
    </row>
    <row r="134" spans="1:10">
      <c r="A134" s="24" t="s">
        <v>843</v>
      </c>
      <c r="B134" s="25">
        <v>32090051</v>
      </c>
      <c r="C134" s="25">
        <v>710109005</v>
      </c>
      <c r="D134" s="23" t="s">
        <v>638</v>
      </c>
      <c r="E134" s="23" t="s">
        <v>966</v>
      </c>
      <c r="F134" s="23" t="s">
        <v>967</v>
      </c>
      <c r="G134" s="23" t="s">
        <v>968</v>
      </c>
      <c r="H134" s="23" t="s">
        <v>969</v>
      </c>
      <c r="I134" s="23" t="s">
        <v>970</v>
      </c>
      <c r="J134" s="23" t="s">
        <v>659</v>
      </c>
    </row>
    <row r="135" spans="1:10">
      <c r="A135" s="24" t="s">
        <v>846</v>
      </c>
      <c r="B135" s="25">
        <v>32090055</v>
      </c>
      <c r="C135" s="25">
        <v>710109005</v>
      </c>
      <c r="D135" s="23" t="s">
        <v>650</v>
      </c>
      <c r="E135" s="23" t="s">
        <v>966</v>
      </c>
      <c r="F135" s="23" t="s">
        <v>967</v>
      </c>
      <c r="G135" s="23" t="s">
        <v>968</v>
      </c>
      <c r="H135" s="23" t="s">
        <v>969</v>
      </c>
      <c r="I135" s="23" t="s">
        <v>970</v>
      </c>
      <c r="J135" s="23" t="s">
        <v>659</v>
      </c>
    </row>
    <row r="136" spans="1:10">
      <c r="A136" s="24" t="s">
        <v>849</v>
      </c>
      <c r="B136" s="25">
        <v>32090058</v>
      </c>
      <c r="C136" s="25">
        <v>710109005</v>
      </c>
      <c r="D136" s="23" t="s">
        <v>658</v>
      </c>
      <c r="E136" s="23" t="s">
        <v>966</v>
      </c>
      <c r="F136" s="23" t="s">
        <v>967</v>
      </c>
      <c r="G136" s="23" t="s">
        <v>968</v>
      </c>
      <c r="H136" s="23" t="s">
        <v>969</v>
      </c>
      <c r="I136" s="23" t="s">
        <v>970</v>
      </c>
      <c r="J136" s="23" t="s">
        <v>659</v>
      </c>
    </row>
    <row r="137" spans="1:10">
      <c r="A137" s="24" t="s">
        <v>850</v>
      </c>
      <c r="B137" s="25">
        <v>32090059</v>
      </c>
      <c r="C137" s="25">
        <v>710109005</v>
      </c>
      <c r="D137" s="23" t="s">
        <v>661</v>
      </c>
      <c r="E137" s="23" t="s">
        <v>966</v>
      </c>
      <c r="F137" s="23" t="s">
        <v>967</v>
      </c>
      <c r="G137" s="23" t="s">
        <v>968</v>
      </c>
      <c r="H137" s="23" t="s">
        <v>969</v>
      </c>
      <c r="I137" s="23" t="s">
        <v>970</v>
      </c>
      <c r="J137" s="23" t="s">
        <v>659</v>
      </c>
    </row>
    <row r="138" spans="1:10">
      <c r="A138" s="24" t="s">
        <v>816</v>
      </c>
      <c r="B138" s="25">
        <v>32060069</v>
      </c>
      <c r="C138" s="25">
        <v>710106006</v>
      </c>
      <c r="D138" s="23" t="s">
        <v>661</v>
      </c>
      <c r="E138" s="23" t="s">
        <v>966</v>
      </c>
      <c r="F138" s="23" t="s">
        <v>967</v>
      </c>
      <c r="G138" s="23" t="s">
        <v>968</v>
      </c>
      <c r="H138" s="23" t="s">
        <v>969</v>
      </c>
      <c r="I138" s="23" t="s">
        <v>970</v>
      </c>
      <c r="J138" s="23" t="s">
        <v>653</v>
      </c>
    </row>
    <row r="139" spans="1:10">
      <c r="A139" s="24" t="s">
        <v>784</v>
      </c>
      <c r="B139" s="25">
        <v>32025048</v>
      </c>
      <c r="C139" s="25">
        <v>710102504</v>
      </c>
      <c r="D139" s="23" t="s">
        <v>658</v>
      </c>
      <c r="E139" s="23" t="s">
        <v>966</v>
      </c>
      <c r="F139" s="23" t="s">
        <v>967</v>
      </c>
      <c r="G139" s="23" t="s">
        <v>968</v>
      </c>
      <c r="H139" s="23" t="s">
        <v>969</v>
      </c>
      <c r="I139" s="23" t="s">
        <v>970</v>
      </c>
      <c r="J139" s="23" t="s">
        <v>640</v>
      </c>
    </row>
    <row r="140" spans="1:10">
      <c r="A140" s="24" t="s">
        <v>760</v>
      </c>
      <c r="B140" s="25">
        <v>32024014</v>
      </c>
      <c r="C140" s="25">
        <v>710102401</v>
      </c>
      <c r="D140" s="23" t="s">
        <v>647</v>
      </c>
      <c r="E140" s="23" t="s">
        <v>966</v>
      </c>
      <c r="F140" s="23" t="s">
        <v>967</v>
      </c>
      <c r="G140" s="23" t="s">
        <v>968</v>
      </c>
      <c r="H140" s="23" t="s">
        <v>969</v>
      </c>
      <c r="I140" s="23" t="s">
        <v>970</v>
      </c>
      <c r="J140" s="23" t="s">
        <v>640</v>
      </c>
    </row>
    <row r="141" spans="1:10">
      <c r="A141" s="24" t="s">
        <v>759</v>
      </c>
      <c r="B141" s="25">
        <v>32024013</v>
      </c>
      <c r="C141" s="25">
        <v>710102401</v>
      </c>
      <c r="D141" s="23" t="s">
        <v>644</v>
      </c>
      <c r="E141" s="23" t="s">
        <v>966</v>
      </c>
      <c r="F141" s="23" t="s">
        <v>967</v>
      </c>
      <c r="G141" s="23" t="s">
        <v>968</v>
      </c>
      <c r="H141" s="23" t="s">
        <v>969</v>
      </c>
      <c r="I141" s="23" t="s">
        <v>970</v>
      </c>
      <c r="J141" s="23" t="s">
        <v>640</v>
      </c>
    </row>
    <row r="142" spans="1:10">
      <c r="A142" s="24" t="s">
        <v>764</v>
      </c>
      <c r="B142" s="25">
        <v>32024022</v>
      </c>
      <c r="C142" s="25">
        <v>710102402</v>
      </c>
      <c r="D142" s="23" t="s">
        <v>643</v>
      </c>
      <c r="E142" s="23" t="s">
        <v>966</v>
      </c>
      <c r="F142" s="23" t="s">
        <v>967</v>
      </c>
      <c r="G142" s="23" t="s">
        <v>968</v>
      </c>
      <c r="H142" s="23" t="s">
        <v>969</v>
      </c>
      <c r="I142" s="23" t="s">
        <v>970</v>
      </c>
      <c r="J142" s="23" t="s">
        <v>640</v>
      </c>
    </row>
    <row r="143" spans="1:10">
      <c r="A143" s="24" t="s">
        <v>732</v>
      </c>
      <c r="B143" s="25">
        <v>32023019</v>
      </c>
      <c r="C143" s="25">
        <v>710102301</v>
      </c>
      <c r="D143" s="23" t="s">
        <v>661</v>
      </c>
      <c r="E143" s="23" t="s">
        <v>973</v>
      </c>
      <c r="F143" s="23" t="s">
        <v>976</v>
      </c>
      <c r="G143" s="23" t="s">
        <v>968</v>
      </c>
      <c r="H143" s="23" t="s">
        <v>969</v>
      </c>
      <c r="I143" s="23" t="s">
        <v>970</v>
      </c>
      <c r="J143" s="23" t="s">
        <v>648</v>
      </c>
    </row>
    <row r="144" spans="1:10">
      <c r="A144" s="24" t="s">
        <v>741</v>
      </c>
      <c r="B144" s="25">
        <v>32023029</v>
      </c>
      <c r="C144" s="25">
        <v>710102302</v>
      </c>
      <c r="D144" s="23" t="s">
        <v>661</v>
      </c>
      <c r="E144" s="23" t="s">
        <v>966</v>
      </c>
      <c r="F144" s="23" t="s">
        <v>976</v>
      </c>
      <c r="G144" s="23" t="s">
        <v>968</v>
      </c>
      <c r="H144" s="23" t="s">
        <v>969</v>
      </c>
      <c r="I144" s="23" t="s">
        <v>970</v>
      </c>
      <c r="J144" s="23" t="s">
        <v>651</v>
      </c>
    </row>
    <row r="145" spans="1:10">
      <c r="A145" s="24" t="s">
        <v>790</v>
      </c>
      <c r="B145" s="25">
        <v>32026024</v>
      </c>
      <c r="C145" s="25">
        <v>710102602</v>
      </c>
      <c r="D145" s="23" t="s">
        <v>647</v>
      </c>
      <c r="E145" s="23" t="s">
        <v>966</v>
      </c>
      <c r="F145" s="23" t="s">
        <v>976</v>
      </c>
      <c r="G145" s="23" t="s">
        <v>968</v>
      </c>
      <c r="H145" s="23" t="s">
        <v>969</v>
      </c>
      <c r="I145" s="23" t="s">
        <v>959</v>
      </c>
      <c r="J145" s="23" t="s">
        <v>648</v>
      </c>
    </row>
    <row r="146" spans="1:10">
      <c r="A146" s="24" t="s">
        <v>763</v>
      </c>
      <c r="B146" s="25">
        <v>32024021</v>
      </c>
      <c r="C146" s="25">
        <v>710102402</v>
      </c>
      <c r="D146" s="23" t="s">
        <v>638</v>
      </c>
      <c r="E146" s="23" t="s">
        <v>966</v>
      </c>
      <c r="F146" s="23" t="s">
        <v>995</v>
      </c>
      <c r="G146" s="23" t="s">
        <v>968</v>
      </c>
      <c r="H146" s="23" t="s">
        <v>969</v>
      </c>
      <c r="I146" s="23" t="s">
        <v>970</v>
      </c>
      <c r="J146" s="23" t="s">
        <v>640</v>
      </c>
    </row>
    <row r="147" spans="1:10">
      <c r="A147" s="24" t="s">
        <v>800</v>
      </c>
      <c r="B147" s="25">
        <v>32060022</v>
      </c>
      <c r="C147" s="25">
        <v>710106002</v>
      </c>
      <c r="D147" s="23" t="s">
        <v>643</v>
      </c>
      <c r="E147" s="23" t="s">
        <v>966</v>
      </c>
      <c r="F147" s="23" t="s">
        <v>976</v>
      </c>
      <c r="G147" s="23" t="s">
        <v>968</v>
      </c>
      <c r="H147" s="23" t="s">
        <v>969</v>
      </c>
      <c r="I147" s="23" t="s">
        <v>957</v>
      </c>
      <c r="J147" s="23" t="s">
        <v>653</v>
      </c>
    </row>
    <row r="148" spans="1:10">
      <c r="A148" s="24" t="s">
        <v>815</v>
      </c>
      <c r="B148" s="25">
        <v>32060066</v>
      </c>
      <c r="C148" s="25">
        <v>710106006</v>
      </c>
      <c r="D148" s="23" t="s">
        <v>652</v>
      </c>
      <c r="E148" s="23" t="s">
        <v>966</v>
      </c>
      <c r="F148" s="23" t="s">
        <v>974</v>
      </c>
      <c r="G148" s="23" t="s">
        <v>968</v>
      </c>
      <c r="H148" s="23" t="s">
        <v>969</v>
      </c>
      <c r="I148" s="23" t="s">
        <v>970</v>
      </c>
      <c r="J148" s="23" t="s">
        <v>653</v>
      </c>
    </row>
    <row r="149" spans="1:10">
      <c r="A149" s="24" t="s">
        <v>814</v>
      </c>
      <c r="B149" s="25">
        <v>32060064</v>
      </c>
      <c r="C149" s="25">
        <v>710106006</v>
      </c>
      <c r="D149" s="23" t="s">
        <v>647</v>
      </c>
      <c r="E149" s="23" t="s">
        <v>966</v>
      </c>
      <c r="F149" s="23" t="s">
        <v>974</v>
      </c>
      <c r="G149" s="23" t="s">
        <v>968</v>
      </c>
      <c r="H149" s="23" t="s">
        <v>969</v>
      </c>
      <c r="I149" s="23" t="s">
        <v>970</v>
      </c>
      <c r="J149" s="23" t="s">
        <v>653</v>
      </c>
    </row>
    <row r="150" spans="1:10">
      <c r="A150" s="24" t="s">
        <v>729</v>
      </c>
      <c r="B150" s="25">
        <v>32023016</v>
      </c>
      <c r="C150" s="25">
        <v>710102301</v>
      </c>
      <c r="D150" s="23" t="s">
        <v>652</v>
      </c>
      <c r="E150" s="23" t="s">
        <v>966</v>
      </c>
      <c r="F150" s="23" t="s">
        <v>976</v>
      </c>
      <c r="G150" s="23" t="s">
        <v>968</v>
      </c>
      <c r="H150" s="23" t="s">
        <v>969</v>
      </c>
      <c r="I150" s="23" t="s">
        <v>959</v>
      </c>
      <c r="J150" s="23" t="s">
        <v>648</v>
      </c>
    </row>
    <row r="151" spans="1:10">
      <c r="A151" s="24" t="s">
        <v>818</v>
      </c>
      <c r="B151" s="25">
        <v>32060115</v>
      </c>
      <c r="C151" s="25">
        <v>710106011</v>
      </c>
      <c r="D151" s="23" t="s">
        <v>650</v>
      </c>
      <c r="E151" s="23" t="s">
        <v>966</v>
      </c>
      <c r="F151" s="23" t="s">
        <v>976</v>
      </c>
      <c r="G151" s="23" t="s">
        <v>968</v>
      </c>
      <c r="H151" s="23" t="s">
        <v>969</v>
      </c>
      <c r="I151" s="23" t="s">
        <v>959</v>
      </c>
      <c r="J151" s="23" t="s">
        <v>651</v>
      </c>
    </row>
    <row r="152" spans="1:10">
      <c r="A152" s="24" t="s">
        <v>731</v>
      </c>
      <c r="B152" s="25">
        <v>32023018</v>
      </c>
      <c r="C152" s="25">
        <v>710102301</v>
      </c>
      <c r="D152" s="23" t="s">
        <v>658</v>
      </c>
      <c r="E152" s="23" t="s">
        <v>966</v>
      </c>
      <c r="F152" s="23" t="s">
        <v>976</v>
      </c>
      <c r="G152" s="23" t="s">
        <v>968</v>
      </c>
      <c r="H152" s="23" t="s">
        <v>969</v>
      </c>
      <c r="I152" s="23" t="s">
        <v>959</v>
      </c>
      <c r="J152" s="23" t="s">
        <v>648</v>
      </c>
    </row>
    <row r="153" spans="1:10">
      <c r="A153" s="24" t="s">
        <v>736</v>
      </c>
      <c r="B153" s="25">
        <v>32023023</v>
      </c>
      <c r="C153" s="25">
        <v>710102302</v>
      </c>
      <c r="D153" s="23" t="s">
        <v>644</v>
      </c>
      <c r="E153" s="23" t="s">
        <v>966</v>
      </c>
      <c r="F153" s="23" t="s">
        <v>976</v>
      </c>
      <c r="G153" s="23" t="s">
        <v>968</v>
      </c>
      <c r="H153" s="23" t="s">
        <v>969</v>
      </c>
      <c r="I153" s="23" t="s">
        <v>959</v>
      </c>
      <c r="J153" s="23" t="s">
        <v>651</v>
      </c>
    </row>
    <row r="154" spans="1:10">
      <c r="A154" s="24" t="s">
        <v>735</v>
      </c>
      <c r="B154" s="25">
        <v>32023022</v>
      </c>
      <c r="C154" s="25">
        <v>710102302</v>
      </c>
      <c r="D154" s="23" t="s">
        <v>643</v>
      </c>
      <c r="E154" s="23" t="s">
        <v>966</v>
      </c>
      <c r="F154" s="23" t="s">
        <v>976</v>
      </c>
      <c r="G154" s="23" t="s">
        <v>968</v>
      </c>
      <c r="H154" s="23" t="s">
        <v>969</v>
      </c>
      <c r="I154" s="23" t="s">
        <v>959</v>
      </c>
      <c r="J154" s="23" t="s">
        <v>651</v>
      </c>
    </row>
    <row r="155" spans="1:10">
      <c r="A155" s="24" t="s">
        <v>739</v>
      </c>
      <c r="B155" s="25">
        <v>32023026</v>
      </c>
      <c r="C155" s="25">
        <v>710102302</v>
      </c>
      <c r="D155" s="23" t="s">
        <v>652</v>
      </c>
      <c r="E155" s="23" t="s">
        <v>966</v>
      </c>
      <c r="F155" s="23" t="s">
        <v>976</v>
      </c>
      <c r="G155" s="23" t="s">
        <v>968</v>
      </c>
      <c r="H155" s="23" t="s">
        <v>969</v>
      </c>
      <c r="I155" s="23" t="s">
        <v>959</v>
      </c>
      <c r="J155" s="23" t="s">
        <v>651</v>
      </c>
    </row>
    <row r="156" spans="1:10">
      <c r="A156" s="24" t="s">
        <v>819</v>
      </c>
      <c r="B156" s="25">
        <v>32060118</v>
      </c>
      <c r="C156" s="25">
        <v>710106011</v>
      </c>
      <c r="D156" s="23" t="s">
        <v>658</v>
      </c>
      <c r="E156" s="23" t="s">
        <v>973</v>
      </c>
      <c r="F156" s="23" t="s">
        <v>976</v>
      </c>
      <c r="G156" s="23" t="s">
        <v>968</v>
      </c>
      <c r="H156" s="23" t="s">
        <v>969</v>
      </c>
      <c r="I156" s="23" t="s">
        <v>970</v>
      </c>
      <c r="J156" s="23" t="s">
        <v>651</v>
      </c>
    </row>
    <row r="157" spans="1:10">
      <c r="A157" s="24" t="s">
        <v>768</v>
      </c>
      <c r="B157" s="25">
        <v>32025028</v>
      </c>
      <c r="C157" s="25">
        <v>710102502</v>
      </c>
      <c r="D157" s="23" t="s">
        <v>658</v>
      </c>
      <c r="E157" s="23" t="s">
        <v>973</v>
      </c>
      <c r="F157" s="23" t="s">
        <v>976</v>
      </c>
      <c r="G157" s="23" t="s">
        <v>968</v>
      </c>
      <c r="H157" s="23" t="s">
        <v>969</v>
      </c>
      <c r="I157" s="23" t="s">
        <v>970</v>
      </c>
      <c r="J157" s="23" t="s">
        <v>645</v>
      </c>
    </row>
    <row r="158" spans="1:10">
      <c r="A158" s="24" t="s">
        <v>886</v>
      </c>
      <c r="B158" s="25">
        <v>32110029</v>
      </c>
      <c r="C158" s="25">
        <v>710111002</v>
      </c>
      <c r="D158" s="23" t="s">
        <v>661</v>
      </c>
      <c r="E158" s="23" t="s">
        <v>973</v>
      </c>
      <c r="F158" s="23" t="s">
        <v>974</v>
      </c>
      <c r="G158" s="23" t="s">
        <v>968</v>
      </c>
      <c r="H158" s="23" t="s">
        <v>969</v>
      </c>
      <c r="I158" s="23" t="s">
        <v>970</v>
      </c>
      <c r="J158" s="23" t="s">
        <v>668</v>
      </c>
    </row>
    <row r="159" spans="1:10">
      <c r="A159" s="24" t="s">
        <v>881</v>
      </c>
      <c r="B159" s="25">
        <v>32110024</v>
      </c>
      <c r="C159" s="25">
        <v>710111002</v>
      </c>
      <c r="D159" s="23" t="s">
        <v>647</v>
      </c>
      <c r="E159" s="23" t="s">
        <v>973</v>
      </c>
      <c r="F159" s="23" t="s">
        <v>974</v>
      </c>
      <c r="G159" s="23" t="s">
        <v>968</v>
      </c>
      <c r="H159" s="23" t="s">
        <v>969</v>
      </c>
      <c r="I159" s="23" t="s">
        <v>970</v>
      </c>
      <c r="J159" s="23" t="s">
        <v>668</v>
      </c>
    </row>
    <row r="160" spans="1:10">
      <c r="A160" s="24" t="s">
        <v>888</v>
      </c>
      <c r="B160" s="25">
        <v>32110041</v>
      </c>
      <c r="C160" s="25">
        <v>710111004</v>
      </c>
      <c r="D160" s="23" t="s">
        <v>638</v>
      </c>
      <c r="E160" s="23" t="s">
        <v>966</v>
      </c>
      <c r="F160" s="23" t="s">
        <v>976</v>
      </c>
      <c r="G160" s="23" t="s">
        <v>968</v>
      </c>
      <c r="H160" s="23" t="s">
        <v>969</v>
      </c>
      <c r="I160" s="23" t="s">
        <v>970</v>
      </c>
      <c r="J160" s="23" t="s">
        <v>665</v>
      </c>
    </row>
    <row r="161" spans="1:10">
      <c r="A161" s="24" t="s">
        <v>914</v>
      </c>
      <c r="B161" s="25">
        <v>32110072</v>
      </c>
      <c r="C161" s="25">
        <v>710111007</v>
      </c>
      <c r="D161" s="23" t="s">
        <v>643</v>
      </c>
      <c r="E161" s="23" t="s">
        <v>966</v>
      </c>
      <c r="F161" s="23" t="s">
        <v>976</v>
      </c>
      <c r="G161" s="23" t="s">
        <v>968</v>
      </c>
      <c r="H161" s="23" t="s">
        <v>969</v>
      </c>
      <c r="I161" s="23" t="s">
        <v>970</v>
      </c>
      <c r="J161" s="23" t="s">
        <v>665</v>
      </c>
    </row>
    <row r="162" spans="1:10">
      <c r="A162" s="24" t="s">
        <v>893</v>
      </c>
      <c r="B162" s="25">
        <v>32110047</v>
      </c>
      <c r="C162" s="25">
        <v>710111004</v>
      </c>
      <c r="D162" s="23" t="s">
        <v>655</v>
      </c>
      <c r="E162" s="23" t="s">
        <v>966</v>
      </c>
      <c r="F162" s="23" t="s">
        <v>976</v>
      </c>
      <c r="G162" s="23" t="s">
        <v>968</v>
      </c>
      <c r="H162" s="23" t="s">
        <v>969</v>
      </c>
      <c r="I162" s="23" t="s">
        <v>970</v>
      </c>
      <c r="J162" s="23" t="s">
        <v>665</v>
      </c>
    </row>
    <row r="163" spans="1:10">
      <c r="A163" s="24" t="s">
        <v>907</v>
      </c>
      <c r="B163" s="25">
        <v>32110062</v>
      </c>
      <c r="C163" s="25">
        <v>710111006</v>
      </c>
      <c r="D163" s="23" t="s">
        <v>643</v>
      </c>
      <c r="E163" s="23" t="s">
        <v>966</v>
      </c>
      <c r="F163" s="23" t="s">
        <v>976</v>
      </c>
      <c r="G163" s="23" t="s">
        <v>968</v>
      </c>
      <c r="H163" s="23" t="s">
        <v>969</v>
      </c>
      <c r="I163" s="23" t="s">
        <v>970</v>
      </c>
      <c r="J163" s="23" t="s">
        <v>665</v>
      </c>
    </row>
    <row r="164" spans="1:10">
      <c r="A164" s="24" t="s">
        <v>891</v>
      </c>
      <c r="B164" s="25">
        <v>32110045</v>
      </c>
      <c r="C164" s="25">
        <v>710111004</v>
      </c>
      <c r="D164" s="23" t="s">
        <v>650</v>
      </c>
      <c r="E164" s="23" t="s">
        <v>966</v>
      </c>
      <c r="F164" s="23" t="s">
        <v>974</v>
      </c>
      <c r="G164" s="23" t="s">
        <v>968</v>
      </c>
      <c r="H164" s="23" t="s">
        <v>969</v>
      </c>
      <c r="I164" s="23" t="s">
        <v>970</v>
      </c>
      <c r="J164" s="23" t="s">
        <v>665</v>
      </c>
    </row>
    <row r="165" spans="1:10">
      <c r="A165" s="24" t="s">
        <v>894</v>
      </c>
      <c r="B165" s="25">
        <v>32110048</v>
      </c>
      <c r="C165" s="25">
        <v>710111004</v>
      </c>
      <c r="D165" s="23" t="s">
        <v>658</v>
      </c>
      <c r="E165" s="23" t="s">
        <v>966</v>
      </c>
      <c r="F165" s="23" t="s">
        <v>976</v>
      </c>
      <c r="G165" s="23" t="s">
        <v>968</v>
      </c>
      <c r="H165" s="23" t="s">
        <v>969</v>
      </c>
      <c r="I165" s="23" t="s">
        <v>970</v>
      </c>
      <c r="J165" s="23" t="s">
        <v>665</v>
      </c>
    </row>
    <row r="166" spans="1:10">
      <c r="A166" s="24" t="s">
        <v>904</v>
      </c>
      <c r="B166" s="25">
        <v>32110058</v>
      </c>
      <c r="C166" s="25">
        <v>710111005</v>
      </c>
      <c r="D166" s="23" t="s">
        <v>658</v>
      </c>
      <c r="E166" s="23" t="s">
        <v>966</v>
      </c>
      <c r="F166" s="23" t="s">
        <v>976</v>
      </c>
      <c r="G166" s="23" t="s">
        <v>968</v>
      </c>
      <c r="H166" s="23" t="s">
        <v>969</v>
      </c>
      <c r="I166" s="23" t="s">
        <v>970</v>
      </c>
      <c r="J166" s="23" t="s">
        <v>665</v>
      </c>
    </row>
    <row r="167" spans="1:10">
      <c r="A167" s="24" t="s">
        <v>900</v>
      </c>
      <c r="B167" s="25">
        <v>32110054</v>
      </c>
      <c r="C167" s="25">
        <v>710111005</v>
      </c>
      <c r="D167" s="23" t="s">
        <v>647</v>
      </c>
      <c r="E167" s="23" t="s">
        <v>966</v>
      </c>
      <c r="F167" s="23" t="s">
        <v>976</v>
      </c>
      <c r="G167" s="23" t="s">
        <v>968</v>
      </c>
      <c r="H167" s="23" t="s">
        <v>969</v>
      </c>
      <c r="I167" s="23" t="s">
        <v>970</v>
      </c>
      <c r="J167" s="23" t="s">
        <v>665</v>
      </c>
    </row>
    <row r="168" spans="1:10">
      <c r="A168" s="24" t="s">
        <v>873</v>
      </c>
      <c r="B168" s="25">
        <v>32110015</v>
      </c>
      <c r="C168" s="25">
        <v>710111001</v>
      </c>
      <c r="D168" s="23" t="s">
        <v>650</v>
      </c>
      <c r="E168" s="23" t="s">
        <v>966</v>
      </c>
      <c r="F168" s="23" t="s">
        <v>976</v>
      </c>
      <c r="G168" s="23" t="s">
        <v>968</v>
      </c>
      <c r="H168" s="23" t="s">
        <v>969</v>
      </c>
      <c r="I168" s="23" t="s">
        <v>970</v>
      </c>
      <c r="J168" s="23" t="s">
        <v>665</v>
      </c>
    </row>
    <row r="169" spans="1:10">
      <c r="A169" s="24" t="s">
        <v>899</v>
      </c>
      <c r="B169" s="25">
        <v>32110053</v>
      </c>
      <c r="C169" s="25">
        <v>710111005</v>
      </c>
      <c r="D169" s="23" t="s">
        <v>644</v>
      </c>
      <c r="E169" s="23" t="s">
        <v>966</v>
      </c>
      <c r="F169" s="23" t="s">
        <v>974</v>
      </c>
      <c r="G169" s="23" t="s">
        <v>968</v>
      </c>
      <c r="H169" s="23" t="s">
        <v>969</v>
      </c>
      <c r="I169" s="23" t="s">
        <v>970</v>
      </c>
      <c r="J169" s="23" t="s">
        <v>665</v>
      </c>
    </row>
    <row r="170" spans="1:10">
      <c r="A170" s="24" t="s">
        <v>872</v>
      </c>
      <c r="B170" s="25">
        <v>32110012</v>
      </c>
      <c r="C170" s="25">
        <v>710111001</v>
      </c>
      <c r="D170" s="23" t="s">
        <v>643</v>
      </c>
      <c r="E170" s="23" t="s">
        <v>966</v>
      </c>
      <c r="F170" s="23" t="s">
        <v>976</v>
      </c>
      <c r="G170" s="23" t="s">
        <v>968</v>
      </c>
      <c r="H170" s="23" t="s">
        <v>969</v>
      </c>
      <c r="I170" s="23" t="s">
        <v>970</v>
      </c>
      <c r="J170" s="23" t="s">
        <v>665</v>
      </c>
    </row>
    <row r="171" spans="1:10">
      <c r="A171" s="24" t="s">
        <v>909</v>
      </c>
      <c r="B171" s="25">
        <v>32110064</v>
      </c>
      <c r="C171" s="25">
        <v>710111006</v>
      </c>
      <c r="D171" s="23" t="s">
        <v>647</v>
      </c>
      <c r="E171" s="23" t="s">
        <v>966</v>
      </c>
      <c r="F171" s="23" t="s">
        <v>976</v>
      </c>
      <c r="G171" s="23" t="s">
        <v>968</v>
      </c>
      <c r="H171" s="23" t="s">
        <v>969</v>
      </c>
      <c r="I171" s="23" t="s">
        <v>970</v>
      </c>
      <c r="J171" s="23" t="s">
        <v>665</v>
      </c>
    </row>
    <row r="172" spans="1:10">
      <c r="A172" s="24" t="s">
        <v>902</v>
      </c>
      <c r="B172" s="25">
        <v>32110056</v>
      </c>
      <c r="C172" s="25">
        <v>710111005</v>
      </c>
      <c r="D172" s="23" t="s">
        <v>652</v>
      </c>
      <c r="E172" s="23" t="s">
        <v>966</v>
      </c>
      <c r="F172" s="23" t="s">
        <v>976</v>
      </c>
      <c r="G172" s="23" t="s">
        <v>968</v>
      </c>
      <c r="H172" s="23" t="s">
        <v>969</v>
      </c>
      <c r="I172" s="23" t="s">
        <v>970</v>
      </c>
      <c r="J172" s="23" t="s">
        <v>665</v>
      </c>
    </row>
    <row r="173" spans="1:10">
      <c r="A173" s="24" t="s">
        <v>912</v>
      </c>
      <c r="B173" s="25">
        <v>32110069</v>
      </c>
      <c r="C173" s="25">
        <v>710111006</v>
      </c>
      <c r="D173" s="23" t="s">
        <v>661</v>
      </c>
      <c r="E173" s="23" t="s">
        <v>966</v>
      </c>
      <c r="F173" s="23" t="s">
        <v>976</v>
      </c>
      <c r="G173" s="23" t="s">
        <v>968</v>
      </c>
      <c r="H173" s="23" t="s">
        <v>969</v>
      </c>
      <c r="I173" s="23" t="s">
        <v>970</v>
      </c>
      <c r="J173" s="23" t="s">
        <v>665</v>
      </c>
    </row>
    <row r="174" spans="1:10">
      <c r="A174" s="24" t="s">
        <v>875</v>
      </c>
      <c r="B174" s="25">
        <v>32110018</v>
      </c>
      <c r="C174" s="25">
        <v>710111001</v>
      </c>
      <c r="D174" s="23" t="s">
        <v>658</v>
      </c>
      <c r="E174" s="23" t="s">
        <v>966</v>
      </c>
      <c r="F174" s="23" t="s">
        <v>976</v>
      </c>
      <c r="G174" s="23" t="s">
        <v>968</v>
      </c>
      <c r="H174" s="23" t="s">
        <v>969</v>
      </c>
      <c r="I174" s="23" t="s">
        <v>970</v>
      </c>
      <c r="J174" s="23" t="s">
        <v>665</v>
      </c>
    </row>
    <row r="175" spans="1:10">
      <c r="A175" s="24" t="s">
        <v>889</v>
      </c>
      <c r="B175" s="25">
        <v>32110042</v>
      </c>
      <c r="C175" s="25">
        <v>710111004</v>
      </c>
      <c r="D175" s="23" t="s">
        <v>643</v>
      </c>
      <c r="E175" s="23" t="s">
        <v>966</v>
      </c>
      <c r="F175" s="23" t="s">
        <v>974</v>
      </c>
      <c r="G175" s="23" t="s">
        <v>968</v>
      </c>
      <c r="H175" s="23" t="s">
        <v>969</v>
      </c>
      <c r="I175" s="23" t="s">
        <v>970</v>
      </c>
      <c r="J175" s="23" t="s">
        <v>665</v>
      </c>
    </row>
    <row r="176" spans="1:10">
      <c r="A176" s="24" t="s">
        <v>911</v>
      </c>
      <c r="B176" s="25">
        <v>32110068</v>
      </c>
      <c r="C176" s="25">
        <v>710111006</v>
      </c>
      <c r="D176" s="23" t="s">
        <v>658</v>
      </c>
      <c r="E176" s="23" t="s">
        <v>966</v>
      </c>
      <c r="F176" s="23" t="s">
        <v>974</v>
      </c>
      <c r="G176" s="23" t="s">
        <v>968</v>
      </c>
      <c r="H176" s="23" t="s">
        <v>969</v>
      </c>
      <c r="I176" s="23" t="s">
        <v>970</v>
      </c>
      <c r="J176" s="23" t="s">
        <v>665</v>
      </c>
    </row>
    <row r="177" spans="1:10">
      <c r="A177" s="24" t="s">
        <v>897</v>
      </c>
      <c r="B177" s="25">
        <v>32110051</v>
      </c>
      <c r="C177" s="25">
        <v>710111005</v>
      </c>
      <c r="D177" s="23" t="s">
        <v>638</v>
      </c>
      <c r="E177" s="23" t="s">
        <v>966</v>
      </c>
      <c r="F177" s="23" t="s">
        <v>976</v>
      </c>
      <c r="G177" s="23" t="s">
        <v>968</v>
      </c>
      <c r="H177" s="23" t="s">
        <v>969</v>
      </c>
      <c r="I177" s="23" t="s">
        <v>970</v>
      </c>
      <c r="J177" s="23" t="s">
        <v>665</v>
      </c>
    </row>
    <row r="178" spans="1:10">
      <c r="A178" s="24" t="s">
        <v>805</v>
      </c>
      <c r="B178" s="25">
        <v>32060039</v>
      </c>
      <c r="C178" s="25">
        <v>710106003</v>
      </c>
      <c r="D178" s="23" t="s">
        <v>661</v>
      </c>
      <c r="E178" s="23" t="s">
        <v>966</v>
      </c>
      <c r="F178" s="23" t="s">
        <v>974</v>
      </c>
      <c r="G178" s="23" t="s">
        <v>968</v>
      </c>
      <c r="H178" s="23" t="s">
        <v>969</v>
      </c>
      <c r="I178" s="23" t="s">
        <v>970</v>
      </c>
      <c r="J178" s="23" t="s">
        <v>653</v>
      </c>
    </row>
    <row r="179" spans="1:10">
      <c r="A179" s="24" t="s">
        <v>808</v>
      </c>
      <c r="B179" s="25">
        <v>32060054</v>
      </c>
      <c r="C179" s="25">
        <v>710106005</v>
      </c>
      <c r="D179" s="23" t="s">
        <v>647</v>
      </c>
      <c r="E179" s="23" t="s">
        <v>966</v>
      </c>
      <c r="F179" s="23" t="s">
        <v>974</v>
      </c>
      <c r="G179" s="23" t="s">
        <v>968</v>
      </c>
      <c r="H179" s="23" t="s">
        <v>969</v>
      </c>
      <c r="I179" s="23" t="s">
        <v>970</v>
      </c>
      <c r="J179" s="23" t="s">
        <v>653</v>
      </c>
    </row>
    <row r="180" spans="1:10">
      <c r="A180" s="24" t="s">
        <v>811</v>
      </c>
      <c r="B180" s="25">
        <v>32060057</v>
      </c>
      <c r="C180" s="25">
        <v>710106005</v>
      </c>
      <c r="D180" s="23" t="s">
        <v>655</v>
      </c>
      <c r="E180" s="23" t="s">
        <v>966</v>
      </c>
      <c r="F180" s="23" t="s">
        <v>974</v>
      </c>
      <c r="G180" s="23" t="s">
        <v>968</v>
      </c>
      <c r="H180" s="23" t="s">
        <v>969</v>
      </c>
      <c r="I180" s="23" t="s">
        <v>970</v>
      </c>
      <c r="J180" s="23" t="s">
        <v>653</v>
      </c>
    </row>
    <row r="181" spans="1:10">
      <c r="A181" s="24" t="s">
        <v>809</v>
      </c>
      <c r="B181" s="25">
        <v>32060055</v>
      </c>
      <c r="C181" s="25">
        <v>710106005</v>
      </c>
      <c r="D181" s="23" t="s">
        <v>650</v>
      </c>
      <c r="E181" s="23" t="s">
        <v>966</v>
      </c>
      <c r="F181" s="23" t="s">
        <v>974</v>
      </c>
      <c r="G181" s="23" t="s">
        <v>968</v>
      </c>
      <c r="H181" s="23" t="s">
        <v>969</v>
      </c>
      <c r="I181" s="23" t="s">
        <v>970</v>
      </c>
      <c r="J181" s="23" t="s">
        <v>653</v>
      </c>
    </row>
    <row r="182" spans="1:10">
      <c r="A182" s="24" t="s">
        <v>804</v>
      </c>
      <c r="B182" s="25">
        <v>32060036</v>
      </c>
      <c r="C182" s="25">
        <v>710106003</v>
      </c>
      <c r="D182" s="23" t="s">
        <v>652</v>
      </c>
      <c r="E182" s="23" t="s">
        <v>966</v>
      </c>
      <c r="F182" s="23" t="s">
        <v>974</v>
      </c>
      <c r="G182" s="23" t="s">
        <v>968</v>
      </c>
      <c r="H182" s="23" t="s">
        <v>969</v>
      </c>
      <c r="I182" s="23" t="s">
        <v>970</v>
      </c>
      <c r="J182" s="23" t="s">
        <v>653</v>
      </c>
    </row>
    <row r="183" spans="1:10">
      <c r="A183" s="24" t="s">
        <v>747</v>
      </c>
      <c r="B183" s="25">
        <v>32023042</v>
      </c>
      <c r="C183" s="25">
        <v>710102304</v>
      </c>
      <c r="D183" s="23" t="s">
        <v>643</v>
      </c>
      <c r="E183" s="23" t="s">
        <v>966</v>
      </c>
      <c r="F183" s="23" t="s">
        <v>974</v>
      </c>
      <c r="G183" s="23" t="s">
        <v>968</v>
      </c>
      <c r="H183" s="23" t="s">
        <v>969</v>
      </c>
      <c r="I183" s="23" t="s">
        <v>970</v>
      </c>
      <c r="J183" s="23" t="s">
        <v>651</v>
      </c>
    </row>
    <row r="184" spans="1:10">
      <c r="A184" s="24" t="s">
        <v>917</v>
      </c>
      <c r="B184" s="25">
        <v>32110096</v>
      </c>
      <c r="C184" s="25">
        <v>710111009</v>
      </c>
      <c r="D184" s="23" t="s">
        <v>652</v>
      </c>
      <c r="E184" s="23" t="s">
        <v>966</v>
      </c>
      <c r="F184" s="23" t="s">
        <v>974</v>
      </c>
      <c r="G184" s="23" t="s">
        <v>968</v>
      </c>
      <c r="H184" s="23" t="s">
        <v>969</v>
      </c>
      <c r="I184" s="23" t="s">
        <v>970</v>
      </c>
      <c r="J184" s="23" t="s">
        <v>668</v>
      </c>
    </row>
    <row r="185" spans="1:10">
      <c r="A185" s="24" t="s">
        <v>880</v>
      </c>
      <c r="B185" s="25">
        <v>32110023</v>
      </c>
      <c r="C185" s="25">
        <v>710111002</v>
      </c>
      <c r="D185" s="23" t="s">
        <v>644</v>
      </c>
      <c r="E185" s="23" t="s">
        <v>966</v>
      </c>
      <c r="F185" s="23" t="s">
        <v>974</v>
      </c>
      <c r="G185" s="23" t="s">
        <v>968</v>
      </c>
      <c r="H185" s="23" t="s">
        <v>969</v>
      </c>
      <c r="I185" s="23" t="s">
        <v>970</v>
      </c>
      <c r="J185" s="23" t="s">
        <v>668</v>
      </c>
    </row>
    <row r="186" spans="1:10">
      <c r="A186" s="24" t="s">
        <v>884</v>
      </c>
      <c r="B186" s="25">
        <v>32110027</v>
      </c>
      <c r="C186" s="25">
        <v>710111002</v>
      </c>
      <c r="D186" s="23" t="s">
        <v>655</v>
      </c>
      <c r="E186" s="23" t="s">
        <v>966</v>
      </c>
      <c r="F186" s="23" t="s">
        <v>974</v>
      </c>
      <c r="G186" s="23" t="s">
        <v>968</v>
      </c>
      <c r="H186" s="23" t="s">
        <v>969</v>
      </c>
      <c r="I186" s="23" t="s">
        <v>970</v>
      </c>
      <c r="J186" s="23" t="s">
        <v>668</v>
      </c>
    </row>
    <row r="187" spans="1:10">
      <c r="A187" s="24" t="s">
        <v>882</v>
      </c>
      <c r="B187" s="25">
        <v>32110025</v>
      </c>
      <c r="C187" s="25">
        <v>710111002</v>
      </c>
      <c r="D187" s="23" t="s">
        <v>650</v>
      </c>
      <c r="E187" s="23" t="s">
        <v>966</v>
      </c>
      <c r="F187" s="23" t="s">
        <v>974</v>
      </c>
      <c r="G187" s="23" t="s">
        <v>968</v>
      </c>
      <c r="H187" s="23" t="s">
        <v>969</v>
      </c>
      <c r="I187" s="23" t="s">
        <v>970</v>
      </c>
      <c r="J187" s="23" t="s">
        <v>668</v>
      </c>
    </row>
    <row r="188" spans="1:10">
      <c r="A188" s="24" t="s">
        <v>885</v>
      </c>
      <c r="B188" s="25">
        <v>32110028</v>
      </c>
      <c r="C188" s="25">
        <v>710111002</v>
      </c>
      <c r="D188" s="23" t="s">
        <v>658</v>
      </c>
      <c r="E188" s="23" t="s">
        <v>966</v>
      </c>
      <c r="F188" s="23" t="s">
        <v>974</v>
      </c>
      <c r="G188" s="23" t="s">
        <v>968</v>
      </c>
      <c r="H188" s="23" t="s">
        <v>969</v>
      </c>
      <c r="I188" s="23" t="s">
        <v>970</v>
      </c>
      <c r="J188" s="23" t="s">
        <v>668</v>
      </c>
    </row>
    <row r="189" spans="1:10">
      <c r="A189" s="24" t="s">
        <v>879</v>
      </c>
      <c r="B189" s="25">
        <v>32110022</v>
      </c>
      <c r="C189" s="25">
        <v>710111002</v>
      </c>
      <c r="D189" s="23" t="s">
        <v>643</v>
      </c>
      <c r="E189" s="23" t="s">
        <v>966</v>
      </c>
      <c r="F189" s="23" t="s">
        <v>974</v>
      </c>
      <c r="G189" s="23" t="s">
        <v>968</v>
      </c>
      <c r="H189" s="23" t="s">
        <v>969</v>
      </c>
      <c r="I189" s="23" t="s">
        <v>970</v>
      </c>
      <c r="J189" s="23" t="s">
        <v>668</v>
      </c>
    </row>
    <row r="190" spans="1:10">
      <c r="A190" s="24" t="s">
        <v>941</v>
      </c>
      <c r="B190" s="25">
        <v>32120053</v>
      </c>
      <c r="C190" s="25">
        <v>710112005</v>
      </c>
      <c r="D190" s="23" t="s">
        <v>644</v>
      </c>
      <c r="E190" s="23" t="s">
        <v>966</v>
      </c>
      <c r="F190" s="23" t="s">
        <v>974</v>
      </c>
      <c r="G190" s="23" t="s">
        <v>968</v>
      </c>
      <c r="H190" s="23" t="s">
        <v>969</v>
      </c>
      <c r="I190" s="23" t="s">
        <v>970</v>
      </c>
      <c r="J190" s="23" t="s">
        <v>668</v>
      </c>
    </row>
    <row r="191" spans="1:10">
      <c r="A191" s="24" t="s">
        <v>930</v>
      </c>
      <c r="B191" s="25">
        <v>32120032</v>
      </c>
      <c r="C191" s="25">
        <v>710112003</v>
      </c>
      <c r="D191" s="23" t="s">
        <v>643</v>
      </c>
      <c r="E191" s="23" t="s">
        <v>966</v>
      </c>
      <c r="F191" s="23" t="s">
        <v>974</v>
      </c>
      <c r="G191" s="23" t="s">
        <v>968</v>
      </c>
      <c r="H191" s="23" t="s">
        <v>969</v>
      </c>
      <c r="I191" s="23" t="s">
        <v>970</v>
      </c>
      <c r="J191" s="23" t="s">
        <v>668</v>
      </c>
    </row>
    <row r="192" spans="1:10">
      <c r="A192" s="24" t="s">
        <v>942</v>
      </c>
      <c r="B192" s="25">
        <v>32120054</v>
      </c>
      <c r="C192" s="25">
        <v>710112005</v>
      </c>
      <c r="D192" s="23" t="s">
        <v>647</v>
      </c>
      <c r="E192" s="23" t="s">
        <v>966</v>
      </c>
      <c r="F192" s="23" t="s">
        <v>974</v>
      </c>
      <c r="G192" s="23" t="s">
        <v>968</v>
      </c>
      <c r="H192" s="23" t="s">
        <v>969</v>
      </c>
      <c r="I192" s="23" t="s">
        <v>970</v>
      </c>
      <c r="J192" s="23" t="s">
        <v>668</v>
      </c>
    </row>
    <row r="193" spans="1:10">
      <c r="A193" s="24" t="s">
        <v>924</v>
      </c>
      <c r="B193" s="25">
        <v>32120015</v>
      </c>
      <c r="C193" s="25">
        <v>710112001</v>
      </c>
      <c r="D193" s="23" t="s">
        <v>650</v>
      </c>
      <c r="E193" s="23" t="s">
        <v>966</v>
      </c>
      <c r="F193" s="23" t="s">
        <v>974</v>
      </c>
      <c r="G193" s="23" t="s">
        <v>968</v>
      </c>
      <c r="H193" s="23" t="s">
        <v>969</v>
      </c>
      <c r="I193" s="23" t="s">
        <v>970</v>
      </c>
      <c r="J193" s="23" t="s">
        <v>668</v>
      </c>
    </row>
    <row r="194" spans="1:10">
      <c r="A194" s="24" t="s">
        <v>933</v>
      </c>
      <c r="B194" s="25">
        <v>32120035</v>
      </c>
      <c r="C194" s="25">
        <v>710112003</v>
      </c>
      <c r="D194" s="23" t="s">
        <v>650</v>
      </c>
      <c r="E194" s="23" t="s">
        <v>966</v>
      </c>
      <c r="F194" s="23" t="s">
        <v>974</v>
      </c>
      <c r="G194" s="23" t="s">
        <v>968</v>
      </c>
      <c r="H194" s="23" t="s">
        <v>969</v>
      </c>
      <c r="I194" s="23" t="s">
        <v>970</v>
      </c>
      <c r="J194" s="23" t="s">
        <v>668</v>
      </c>
    </row>
    <row r="195" spans="1:10">
      <c r="A195" s="24" t="s">
        <v>939</v>
      </c>
      <c r="B195" s="25">
        <v>32120051</v>
      </c>
      <c r="C195" s="25">
        <v>710112005</v>
      </c>
      <c r="D195" s="23" t="s">
        <v>638</v>
      </c>
      <c r="E195" s="23" t="s">
        <v>966</v>
      </c>
      <c r="F195" s="23" t="s">
        <v>974</v>
      </c>
      <c r="G195" s="23" t="s">
        <v>968</v>
      </c>
      <c r="H195" s="23" t="s">
        <v>969</v>
      </c>
      <c r="I195" s="23" t="s">
        <v>970</v>
      </c>
      <c r="J195" s="23" t="s">
        <v>668</v>
      </c>
    </row>
    <row r="196" spans="1:10">
      <c r="A196" s="24" t="s">
        <v>935</v>
      </c>
      <c r="B196" s="25">
        <v>32120037</v>
      </c>
      <c r="C196" s="25">
        <v>710112003</v>
      </c>
      <c r="D196" s="23" t="s">
        <v>655</v>
      </c>
      <c r="E196" s="23" t="s">
        <v>966</v>
      </c>
      <c r="F196" s="23" t="s">
        <v>974</v>
      </c>
      <c r="G196" s="23" t="s">
        <v>968</v>
      </c>
      <c r="H196" s="23" t="s">
        <v>969</v>
      </c>
      <c r="I196" s="23" t="s">
        <v>970</v>
      </c>
      <c r="J196" s="23" t="s">
        <v>668</v>
      </c>
    </row>
    <row r="197" spans="1:10">
      <c r="A197" s="24" t="s">
        <v>926</v>
      </c>
      <c r="B197" s="25">
        <v>32120017</v>
      </c>
      <c r="C197" s="25">
        <v>710112001</v>
      </c>
      <c r="D197" s="23" t="s">
        <v>655</v>
      </c>
      <c r="E197" s="23" t="s">
        <v>966</v>
      </c>
      <c r="F197" s="23" t="s">
        <v>976</v>
      </c>
      <c r="G197" s="23" t="s">
        <v>968</v>
      </c>
      <c r="H197" s="23" t="s">
        <v>969</v>
      </c>
      <c r="I197" s="23" t="s">
        <v>970</v>
      </c>
      <c r="J197" s="23" t="s">
        <v>668</v>
      </c>
    </row>
    <row r="198" spans="1:10">
      <c r="A198" s="24" t="s">
        <v>936</v>
      </c>
      <c r="B198" s="25">
        <v>32120038</v>
      </c>
      <c r="C198" s="25">
        <v>710112003</v>
      </c>
      <c r="D198" s="23" t="s">
        <v>658</v>
      </c>
      <c r="E198" s="23" t="s">
        <v>966</v>
      </c>
      <c r="F198" s="23" t="s">
        <v>974</v>
      </c>
      <c r="G198" s="23" t="s">
        <v>968</v>
      </c>
      <c r="H198" s="23" t="s">
        <v>969</v>
      </c>
      <c r="I198" s="23" t="s">
        <v>970</v>
      </c>
      <c r="J198" s="23" t="s">
        <v>668</v>
      </c>
    </row>
    <row r="199" spans="1:10">
      <c r="A199" s="24" t="s">
        <v>927</v>
      </c>
      <c r="B199" s="25">
        <v>32120018</v>
      </c>
      <c r="C199" s="25">
        <v>710112001</v>
      </c>
      <c r="D199" s="23" t="s">
        <v>658</v>
      </c>
      <c r="E199" s="23" t="s">
        <v>966</v>
      </c>
      <c r="F199" s="23" t="s">
        <v>974</v>
      </c>
      <c r="G199" s="23" t="s">
        <v>968</v>
      </c>
      <c r="H199" s="23" t="s">
        <v>969</v>
      </c>
      <c r="I199" s="23" t="s">
        <v>970</v>
      </c>
      <c r="J199" s="23" t="s">
        <v>668</v>
      </c>
    </row>
    <row r="200" spans="1:10">
      <c r="A200" s="24" t="s">
        <v>921</v>
      </c>
      <c r="B200" s="25">
        <v>32120012</v>
      </c>
      <c r="C200" s="25">
        <v>710112001</v>
      </c>
      <c r="D200" s="23" t="s">
        <v>643</v>
      </c>
      <c r="E200" s="23" t="s">
        <v>966</v>
      </c>
      <c r="F200" s="23" t="s">
        <v>974</v>
      </c>
      <c r="G200" s="23" t="s">
        <v>968</v>
      </c>
      <c r="H200" s="23" t="s">
        <v>969</v>
      </c>
      <c r="I200" s="23" t="s">
        <v>970</v>
      </c>
      <c r="J200" s="23" t="s">
        <v>668</v>
      </c>
    </row>
    <row r="201" spans="1:10">
      <c r="A201" s="24" t="s">
        <v>947</v>
      </c>
      <c r="B201" s="25">
        <v>32120059</v>
      </c>
      <c r="C201" s="25">
        <v>710112005</v>
      </c>
      <c r="D201" s="23" t="s">
        <v>661</v>
      </c>
      <c r="E201" s="23" t="s">
        <v>966</v>
      </c>
      <c r="F201" s="23" t="s">
        <v>974</v>
      </c>
      <c r="G201" s="23" t="s">
        <v>968</v>
      </c>
      <c r="H201" s="23" t="s">
        <v>969</v>
      </c>
      <c r="I201" s="23" t="s">
        <v>970</v>
      </c>
      <c r="J201" s="23" t="s">
        <v>668</v>
      </c>
    </row>
    <row r="202" spans="1:10">
      <c r="A202" s="24" t="s">
        <v>921</v>
      </c>
      <c r="B202" s="25">
        <v>32120012</v>
      </c>
      <c r="C202" s="25">
        <v>710112001</v>
      </c>
      <c r="D202" s="23" t="s">
        <v>643</v>
      </c>
      <c r="E202" s="23" t="s">
        <v>966</v>
      </c>
      <c r="F202" s="23" t="s">
        <v>974</v>
      </c>
      <c r="G202" s="23" t="s">
        <v>968</v>
      </c>
      <c r="H202" s="23" t="s">
        <v>969</v>
      </c>
      <c r="I202" s="23" t="s">
        <v>970</v>
      </c>
      <c r="J202" s="23" t="s">
        <v>668</v>
      </c>
    </row>
    <row r="203" spans="1:10">
      <c r="A203" s="24" t="s">
        <v>944</v>
      </c>
      <c r="B203" s="25">
        <v>32120056</v>
      </c>
      <c r="C203" s="25">
        <v>710112005</v>
      </c>
      <c r="D203" s="23" t="s">
        <v>652</v>
      </c>
      <c r="E203" s="23" t="s">
        <v>966</v>
      </c>
      <c r="F203" s="23" t="s">
        <v>974</v>
      </c>
      <c r="G203" s="23" t="s">
        <v>968</v>
      </c>
      <c r="H203" s="23" t="s">
        <v>969</v>
      </c>
      <c r="I203" s="23" t="s">
        <v>970</v>
      </c>
      <c r="J203" s="23" t="s">
        <v>668</v>
      </c>
    </row>
    <row r="204" spans="1:10">
      <c r="A204" s="24" t="s">
        <v>932</v>
      </c>
      <c r="B204" s="25">
        <v>32120034</v>
      </c>
      <c r="C204" s="25">
        <v>710112003</v>
      </c>
      <c r="D204" s="23" t="s">
        <v>647</v>
      </c>
      <c r="E204" s="23" t="s">
        <v>966</v>
      </c>
      <c r="F204" s="23" t="s">
        <v>974</v>
      </c>
      <c r="G204" s="23" t="s">
        <v>968</v>
      </c>
      <c r="H204" s="23" t="s">
        <v>969</v>
      </c>
      <c r="I204" s="23" t="s">
        <v>970</v>
      </c>
      <c r="J204" s="23" t="s">
        <v>668</v>
      </c>
    </row>
    <row r="205" spans="1:10">
      <c r="A205" s="24" t="s">
        <v>946</v>
      </c>
      <c r="B205" s="25">
        <v>32120058</v>
      </c>
      <c r="C205" s="25">
        <v>710112005</v>
      </c>
      <c r="D205" s="23" t="s">
        <v>658</v>
      </c>
      <c r="E205" s="23" t="s">
        <v>966</v>
      </c>
      <c r="F205" s="23" t="s">
        <v>974</v>
      </c>
      <c r="G205" s="23" t="s">
        <v>968</v>
      </c>
      <c r="H205" s="23" t="s">
        <v>969</v>
      </c>
      <c r="I205" s="23" t="s">
        <v>970</v>
      </c>
      <c r="J205" s="23" t="s">
        <v>668</v>
      </c>
    </row>
    <row r="206" spans="1:10">
      <c r="A206" s="24" t="s">
        <v>923</v>
      </c>
      <c r="B206" s="25">
        <v>32120014</v>
      </c>
      <c r="C206" s="25">
        <v>710112001</v>
      </c>
      <c r="D206" s="23" t="s">
        <v>647</v>
      </c>
      <c r="E206" s="23" t="s">
        <v>966</v>
      </c>
      <c r="F206" s="23" t="s">
        <v>974</v>
      </c>
      <c r="G206" s="23" t="s">
        <v>968</v>
      </c>
      <c r="H206" s="23" t="s">
        <v>969</v>
      </c>
      <c r="I206" s="23" t="s">
        <v>970</v>
      </c>
      <c r="J206" s="23" t="s">
        <v>668</v>
      </c>
    </row>
    <row r="207" spans="1:10">
      <c r="A207" s="24" t="s">
        <v>776</v>
      </c>
      <c r="B207" s="25">
        <v>32025038</v>
      </c>
      <c r="C207" s="25">
        <v>710102503</v>
      </c>
      <c r="D207" s="23" t="s">
        <v>658</v>
      </c>
      <c r="E207" s="23" t="s">
        <v>966</v>
      </c>
      <c r="F207" s="23" t="s">
        <v>976</v>
      </c>
      <c r="G207" s="23" t="s">
        <v>968</v>
      </c>
      <c r="H207" s="23" t="s">
        <v>969</v>
      </c>
      <c r="I207" s="23" t="s">
        <v>970</v>
      </c>
      <c r="J207" s="23" t="s">
        <v>640</v>
      </c>
    </row>
    <row r="208" spans="1:10">
      <c r="A208" s="24" t="s">
        <v>771</v>
      </c>
      <c r="B208" s="25">
        <v>32025032</v>
      </c>
      <c r="C208" s="25">
        <v>710102503</v>
      </c>
      <c r="D208" s="23" t="s">
        <v>643</v>
      </c>
      <c r="E208" s="23" t="s">
        <v>966</v>
      </c>
      <c r="F208" s="23" t="s">
        <v>974</v>
      </c>
      <c r="G208" s="23" t="s">
        <v>968</v>
      </c>
      <c r="H208" s="23" t="s">
        <v>969</v>
      </c>
      <c r="I208" s="23" t="s">
        <v>970</v>
      </c>
      <c r="J208" s="23" t="s">
        <v>640</v>
      </c>
    </row>
    <row r="209" spans="1:10">
      <c r="A209" s="24" t="s">
        <v>770</v>
      </c>
      <c r="B209" s="25">
        <v>32025031</v>
      </c>
      <c r="C209" s="25">
        <v>710102503</v>
      </c>
      <c r="D209" s="23" t="s">
        <v>638</v>
      </c>
      <c r="E209" s="23" t="s">
        <v>966</v>
      </c>
      <c r="F209" s="23" t="s">
        <v>974</v>
      </c>
      <c r="G209" s="23" t="s">
        <v>968</v>
      </c>
      <c r="H209" s="23" t="s">
        <v>969</v>
      </c>
      <c r="I209" s="23" t="s">
        <v>970</v>
      </c>
      <c r="J209" s="23" t="s">
        <v>640</v>
      </c>
    </row>
    <row r="210" spans="1:10">
      <c r="A210" s="24" t="s">
        <v>775</v>
      </c>
      <c r="B210" s="25">
        <v>32025037</v>
      </c>
      <c r="C210" s="25">
        <v>710102503</v>
      </c>
      <c r="D210" s="23" t="s">
        <v>655</v>
      </c>
      <c r="E210" s="23" t="s">
        <v>966</v>
      </c>
      <c r="F210" s="23" t="s">
        <v>974</v>
      </c>
      <c r="G210" s="23" t="s">
        <v>968</v>
      </c>
      <c r="H210" s="23" t="s">
        <v>969</v>
      </c>
      <c r="I210" s="23" t="s">
        <v>970</v>
      </c>
      <c r="J210" s="23" t="s">
        <v>640</v>
      </c>
    </row>
    <row r="211" spans="1:10">
      <c r="A211" s="24" t="s">
        <v>773</v>
      </c>
      <c r="B211" s="25">
        <v>32025035</v>
      </c>
      <c r="C211" s="25">
        <v>710102503</v>
      </c>
      <c r="D211" s="23" t="s">
        <v>650</v>
      </c>
      <c r="E211" s="23" t="s">
        <v>966</v>
      </c>
      <c r="F211" s="23" t="s">
        <v>974</v>
      </c>
      <c r="G211" s="23" t="s">
        <v>968</v>
      </c>
      <c r="H211" s="23" t="s">
        <v>969</v>
      </c>
      <c r="I211" s="23" t="s">
        <v>970</v>
      </c>
      <c r="J211" s="23" t="s">
        <v>640</v>
      </c>
    </row>
    <row r="212" spans="1:10">
      <c r="A212" s="24" t="s">
        <v>781</v>
      </c>
      <c r="B212" s="25">
        <v>32025045</v>
      </c>
      <c r="C212" s="25">
        <v>710102504</v>
      </c>
      <c r="D212" s="23" t="s">
        <v>650</v>
      </c>
      <c r="E212" s="23" t="s">
        <v>966</v>
      </c>
      <c r="F212" s="23" t="s">
        <v>974</v>
      </c>
      <c r="G212" s="23" t="s">
        <v>968</v>
      </c>
      <c r="H212" s="23" t="s">
        <v>969</v>
      </c>
      <c r="I212" s="23" t="s">
        <v>970</v>
      </c>
      <c r="J212" s="23" t="s">
        <v>640</v>
      </c>
    </row>
    <row r="213" spans="1:10">
      <c r="A213" s="24" t="s">
        <v>761</v>
      </c>
      <c r="B213" s="25">
        <v>32024016</v>
      </c>
      <c r="C213" s="25">
        <v>710102401</v>
      </c>
      <c r="D213" s="23" t="s">
        <v>652</v>
      </c>
      <c r="E213" s="23" t="s">
        <v>966</v>
      </c>
      <c r="F213" s="23" t="s">
        <v>976</v>
      </c>
      <c r="G213" s="23" t="s">
        <v>968</v>
      </c>
      <c r="H213" s="23" t="s">
        <v>969</v>
      </c>
      <c r="I213" s="23" t="s">
        <v>970</v>
      </c>
      <c r="J213" s="23" t="s">
        <v>640</v>
      </c>
    </row>
    <row r="214" spans="1:10">
      <c r="A214" s="24" t="s">
        <v>762</v>
      </c>
      <c r="B214" s="25">
        <v>32024017</v>
      </c>
      <c r="C214" s="25">
        <v>710102401</v>
      </c>
      <c r="D214" s="23" t="s">
        <v>655</v>
      </c>
      <c r="E214" s="23" t="s">
        <v>966</v>
      </c>
      <c r="F214" s="23" t="s">
        <v>974</v>
      </c>
      <c r="G214" s="23" t="s">
        <v>968</v>
      </c>
      <c r="H214" s="23" t="s">
        <v>969</v>
      </c>
      <c r="I214" s="23" t="s">
        <v>970</v>
      </c>
      <c r="J214" s="23" t="s">
        <v>640</v>
      </c>
    </row>
    <row r="215" spans="1:10">
      <c r="A215" s="24" t="s">
        <v>870</v>
      </c>
      <c r="B215" s="25">
        <v>32101033</v>
      </c>
      <c r="C215" s="25">
        <v>710110103</v>
      </c>
      <c r="D215" s="23" t="s">
        <v>644</v>
      </c>
      <c r="E215" s="23" t="s">
        <v>966</v>
      </c>
      <c r="F215" s="23" t="s">
        <v>974</v>
      </c>
      <c r="G215" s="23" t="s">
        <v>968</v>
      </c>
      <c r="H215" s="23" t="s">
        <v>969</v>
      </c>
      <c r="I215" s="23" t="s">
        <v>970</v>
      </c>
      <c r="J215" s="23" t="s">
        <v>659</v>
      </c>
    </row>
    <row r="216" spans="1:10">
      <c r="A216" s="24" t="s">
        <v>854</v>
      </c>
      <c r="B216" s="25">
        <v>32090085</v>
      </c>
      <c r="C216" s="25">
        <v>710109008</v>
      </c>
      <c r="D216" s="23" t="s">
        <v>650</v>
      </c>
      <c r="E216" s="23" t="s">
        <v>966</v>
      </c>
      <c r="F216" s="23" t="s">
        <v>974</v>
      </c>
      <c r="G216" s="23" t="s">
        <v>968</v>
      </c>
      <c r="H216" s="23" t="s">
        <v>969</v>
      </c>
      <c r="I216" s="23" t="s">
        <v>970</v>
      </c>
      <c r="J216" s="23" t="s">
        <v>659</v>
      </c>
    </row>
    <row r="217" spans="1:10">
      <c r="A217" s="24" t="s">
        <v>845</v>
      </c>
      <c r="B217" s="25">
        <v>32090054</v>
      </c>
      <c r="C217" s="25">
        <v>710109005</v>
      </c>
      <c r="D217" s="23" t="s">
        <v>647</v>
      </c>
      <c r="E217" s="23" t="s">
        <v>966</v>
      </c>
      <c r="F217" s="23" t="s">
        <v>974</v>
      </c>
      <c r="G217" s="23" t="s">
        <v>968</v>
      </c>
      <c r="H217" s="23" t="s">
        <v>969</v>
      </c>
      <c r="I217" s="23" t="s">
        <v>970</v>
      </c>
      <c r="J217" s="23" t="s">
        <v>659</v>
      </c>
    </row>
    <row r="218" spans="1:10">
      <c r="A218" s="24" t="s">
        <v>862</v>
      </c>
      <c r="B218" s="25">
        <v>32100015</v>
      </c>
      <c r="C218" s="25">
        <v>710110001</v>
      </c>
      <c r="D218" s="23" t="s">
        <v>650</v>
      </c>
      <c r="E218" s="23" t="s">
        <v>966</v>
      </c>
      <c r="F218" s="23" t="s">
        <v>976</v>
      </c>
      <c r="G218" s="23" t="s">
        <v>968</v>
      </c>
      <c r="H218" s="23" t="s">
        <v>969</v>
      </c>
      <c r="I218" s="23" t="s">
        <v>970</v>
      </c>
      <c r="J218" s="23" t="s">
        <v>659</v>
      </c>
    </row>
    <row r="219" spans="1:10">
      <c r="A219" s="24" t="s">
        <v>859</v>
      </c>
      <c r="B219" s="25">
        <v>32100012</v>
      </c>
      <c r="C219" s="25">
        <v>710110001</v>
      </c>
      <c r="D219" s="23" t="s">
        <v>643</v>
      </c>
      <c r="E219" s="23" t="s">
        <v>966</v>
      </c>
      <c r="F219" s="23" t="s">
        <v>974</v>
      </c>
      <c r="G219" s="23" t="s">
        <v>968</v>
      </c>
      <c r="H219" s="23" t="s">
        <v>969</v>
      </c>
      <c r="I219" s="23" t="s">
        <v>970</v>
      </c>
      <c r="J219" s="23" t="s">
        <v>659</v>
      </c>
    </row>
    <row r="220" spans="1:10">
      <c r="A220" s="24" t="s">
        <v>868</v>
      </c>
      <c r="B220" s="25">
        <v>32100075</v>
      </c>
      <c r="C220" s="25">
        <v>710110007</v>
      </c>
      <c r="D220" s="23" t="s">
        <v>650</v>
      </c>
      <c r="E220" s="23" t="s">
        <v>966</v>
      </c>
      <c r="F220" s="23" t="s">
        <v>974</v>
      </c>
      <c r="G220" s="23" t="s">
        <v>968</v>
      </c>
      <c r="H220" s="23" t="s">
        <v>969</v>
      </c>
      <c r="I220" s="23" t="s">
        <v>970</v>
      </c>
      <c r="J220" s="23" t="s">
        <v>659</v>
      </c>
    </row>
    <row r="221" spans="1:10">
      <c r="A221" s="24" t="s">
        <v>858</v>
      </c>
      <c r="B221" s="25">
        <v>32100011</v>
      </c>
      <c r="C221" s="25">
        <v>710110001</v>
      </c>
      <c r="D221" s="23" t="s">
        <v>638</v>
      </c>
      <c r="E221" s="23" t="s">
        <v>966</v>
      </c>
      <c r="F221" s="23" t="s">
        <v>976</v>
      </c>
      <c r="G221" s="23" t="s">
        <v>968</v>
      </c>
      <c r="H221" s="23" t="s">
        <v>969</v>
      </c>
      <c r="I221" s="23" t="s">
        <v>970</v>
      </c>
      <c r="J221" s="23" t="s">
        <v>659</v>
      </c>
    </row>
    <row r="222" spans="1:10">
      <c r="A222" s="24" t="s">
        <v>864</v>
      </c>
      <c r="B222" s="25">
        <v>32100017</v>
      </c>
      <c r="C222" s="25">
        <v>710110001</v>
      </c>
      <c r="D222" s="23" t="s">
        <v>655</v>
      </c>
      <c r="E222" s="23" t="s">
        <v>966</v>
      </c>
      <c r="F222" s="23" t="s">
        <v>974</v>
      </c>
      <c r="G222" s="23" t="s">
        <v>968</v>
      </c>
      <c r="H222" s="23" t="s">
        <v>969</v>
      </c>
      <c r="I222" s="23" t="s">
        <v>970</v>
      </c>
      <c r="J222" s="23" t="s">
        <v>659</v>
      </c>
    </row>
    <row r="223" spans="1:10">
      <c r="A223" s="24" t="s">
        <v>860</v>
      </c>
      <c r="B223" s="25">
        <v>32100013</v>
      </c>
      <c r="C223" s="25">
        <v>710110001</v>
      </c>
      <c r="D223" s="23" t="s">
        <v>644</v>
      </c>
      <c r="E223" s="23" t="s">
        <v>966</v>
      </c>
      <c r="F223" s="23" t="s">
        <v>974</v>
      </c>
      <c r="G223" s="23" t="s">
        <v>968</v>
      </c>
      <c r="H223" s="23" t="s">
        <v>969</v>
      </c>
      <c r="I223" s="23" t="s">
        <v>970</v>
      </c>
      <c r="J223" s="23" t="s">
        <v>659</v>
      </c>
    </row>
    <row r="224" spans="1:10">
      <c r="A224" s="24" t="s">
        <v>826</v>
      </c>
      <c r="B224" s="25">
        <v>32082023</v>
      </c>
      <c r="C224" s="25">
        <v>710108202</v>
      </c>
      <c r="D224" s="23" t="s">
        <v>644</v>
      </c>
      <c r="E224" s="23" t="s">
        <v>966</v>
      </c>
      <c r="F224" s="23" t="s">
        <v>974</v>
      </c>
      <c r="G224" s="23" t="s">
        <v>968</v>
      </c>
      <c r="H224" s="23" t="s">
        <v>969</v>
      </c>
      <c r="I224" s="23" t="s">
        <v>970</v>
      </c>
      <c r="J224" s="23" t="s">
        <v>656</v>
      </c>
    </row>
    <row r="225" spans="1:10">
      <c r="A225" s="24" t="s">
        <v>840</v>
      </c>
      <c r="B225" s="25">
        <v>32083024</v>
      </c>
      <c r="C225" s="25">
        <v>710108302</v>
      </c>
      <c r="D225" s="23" t="s">
        <v>647</v>
      </c>
      <c r="E225" s="23" t="s">
        <v>966</v>
      </c>
      <c r="F225" s="23" t="s">
        <v>976</v>
      </c>
      <c r="G225" s="23" t="s">
        <v>968</v>
      </c>
      <c r="H225" s="23" t="s">
        <v>969</v>
      </c>
      <c r="I225" s="23" t="s">
        <v>970</v>
      </c>
      <c r="J225" s="23" t="s">
        <v>656</v>
      </c>
    </row>
    <row r="226" spans="1:10">
      <c r="A226" s="24" t="s">
        <v>841</v>
      </c>
      <c r="B226" s="25">
        <v>32083025</v>
      </c>
      <c r="C226" s="25">
        <v>710108302</v>
      </c>
      <c r="D226" s="23" t="s">
        <v>650</v>
      </c>
      <c r="E226" s="23" t="s">
        <v>966</v>
      </c>
      <c r="F226" s="23" t="s">
        <v>976</v>
      </c>
      <c r="G226" s="23" t="s">
        <v>968</v>
      </c>
      <c r="H226" s="23" t="s">
        <v>969</v>
      </c>
      <c r="I226" s="23" t="s">
        <v>970</v>
      </c>
      <c r="J226" s="23" t="s">
        <v>656</v>
      </c>
    </row>
    <row r="227" spans="1:10">
      <c r="A227" s="24" t="s">
        <v>835</v>
      </c>
      <c r="B227" s="25">
        <v>32083016</v>
      </c>
      <c r="C227" s="25">
        <v>710108301</v>
      </c>
      <c r="D227" s="23" t="s">
        <v>652</v>
      </c>
      <c r="E227" s="23" t="s">
        <v>966</v>
      </c>
      <c r="F227" s="23" t="s">
        <v>976</v>
      </c>
      <c r="G227" s="23" t="s">
        <v>968</v>
      </c>
      <c r="H227" s="23" t="s">
        <v>969</v>
      </c>
      <c r="I227" s="23" t="s">
        <v>970</v>
      </c>
      <c r="J227" s="23" t="s">
        <v>656</v>
      </c>
    </row>
    <row r="228" spans="1:10">
      <c r="A228" s="24" t="s">
        <v>833</v>
      </c>
      <c r="B228" s="25">
        <v>32083014</v>
      </c>
      <c r="C228" s="25">
        <v>710108301</v>
      </c>
      <c r="D228" s="23" t="s">
        <v>647</v>
      </c>
      <c r="E228" s="23" t="s">
        <v>966</v>
      </c>
      <c r="F228" s="23" t="s">
        <v>976</v>
      </c>
      <c r="G228" s="23" t="s">
        <v>968</v>
      </c>
      <c r="H228" s="23" t="s">
        <v>969</v>
      </c>
      <c r="I228" s="23" t="s">
        <v>970</v>
      </c>
      <c r="J228" s="23" t="s">
        <v>656</v>
      </c>
    </row>
    <row r="229" spans="1:10">
      <c r="A229" s="24" t="s">
        <v>832</v>
      </c>
      <c r="B229" s="25">
        <v>32083013</v>
      </c>
      <c r="C229" s="25">
        <v>710108301</v>
      </c>
      <c r="D229" s="23" t="s">
        <v>644</v>
      </c>
      <c r="E229" s="23" t="s">
        <v>966</v>
      </c>
      <c r="F229" s="23" t="s">
        <v>976</v>
      </c>
      <c r="G229" s="23" t="s">
        <v>968</v>
      </c>
      <c r="H229" s="23" t="s">
        <v>969</v>
      </c>
      <c r="I229" s="23" t="s">
        <v>970</v>
      </c>
      <c r="J229" s="23" t="s">
        <v>656</v>
      </c>
    </row>
    <row r="230" spans="1:10">
      <c r="A230" s="24" t="s">
        <v>838</v>
      </c>
      <c r="B230" s="25">
        <v>32083021</v>
      </c>
      <c r="C230" s="25">
        <v>710108302</v>
      </c>
      <c r="D230" s="23" t="s">
        <v>638</v>
      </c>
      <c r="E230" s="23" t="s">
        <v>966</v>
      </c>
      <c r="F230" s="23" t="s">
        <v>976</v>
      </c>
      <c r="G230" s="23" t="s">
        <v>968</v>
      </c>
      <c r="H230" s="23" t="s">
        <v>969</v>
      </c>
      <c r="I230" s="23" t="s">
        <v>970</v>
      </c>
      <c r="J230" s="23" t="s">
        <v>656</v>
      </c>
    </row>
    <row r="231" spans="1:10">
      <c r="A231" s="24" t="s">
        <v>797</v>
      </c>
      <c r="B231" s="25">
        <v>32026033</v>
      </c>
      <c r="C231" s="25">
        <v>710102603</v>
      </c>
      <c r="D231" s="23" t="s">
        <v>644</v>
      </c>
      <c r="E231" s="23" t="s">
        <v>966</v>
      </c>
      <c r="F231" s="23" t="s">
        <v>976</v>
      </c>
      <c r="G231" s="23" t="s">
        <v>968</v>
      </c>
      <c r="H231" s="23" t="s">
        <v>969</v>
      </c>
      <c r="I231" s="23" t="s">
        <v>970</v>
      </c>
      <c r="J231" s="23" t="s">
        <v>648</v>
      </c>
    </row>
    <row r="232" spans="1:10">
      <c r="A232" s="24" t="s">
        <v>821</v>
      </c>
      <c r="B232" s="25">
        <v>33060134</v>
      </c>
      <c r="C232" s="25">
        <v>710106013</v>
      </c>
      <c r="D232" s="23" t="s">
        <v>647</v>
      </c>
      <c r="E232" s="23" t="s">
        <v>966</v>
      </c>
      <c r="F232" s="23" t="s">
        <v>974</v>
      </c>
      <c r="G232" s="23" t="s">
        <v>968</v>
      </c>
      <c r="H232" s="23" t="s">
        <v>969</v>
      </c>
      <c r="I232" s="23" t="s">
        <v>970</v>
      </c>
      <c r="J232" s="23" t="s">
        <v>651</v>
      </c>
    </row>
    <row r="233" spans="1:10">
      <c r="A233" s="24" t="s">
        <v>727</v>
      </c>
      <c r="B233" s="25">
        <v>32023014</v>
      </c>
      <c r="C233" s="25">
        <v>710102301</v>
      </c>
      <c r="D233" s="23" t="s">
        <v>647</v>
      </c>
      <c r="E233" s="23" t="s">
        <v>966</v>
      </c>
      <c r="F233" s="23" t="s">
        <v>976</v>
      </c>
      <c r="G233" s="23" t="s">
        <v>968</v>
      </c>
      <c r="H233" s="23" t="s">
        <v>969</v>
      </c>
      <c r="I233" s="23" t="s">
        <v>970</v>
      </c>
      <c r="J233" s="23" t="s">
        <v>648</v>
      </c>
    </row>
    <row r="234" spans="1:10">
      <c r="A234" s="24" t="s">
        <v>725</v>
      </c>
      <c r="B234" s="25">
        <v>32023012</v>
      </c>
      <c r="C234" s="25">
        <v>710102301</v>
      </c>
      <c r="D234" s="23" t="s">
        <v>643</v>
      </c>
      <c r="E234" s="23" t="s">
        <v>966</v>
      </c>
      <c r="F234" s="23" t="s">
        <v>974</v>
      </c>
      <c r="G234" s="23" t="s">
        <v>968</v>
      </c>
      <c r="H234" s="23" t="s">
        <v>969</v>
      </c>
      <c r="I234" s="23" t="s">
        <v>970</v>
      </c>
      <c r="J234" s="23" t="s">
        <v>648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613"/>
  <sheetViews>
    <sheetView workbookViewId="0"/>
  </sheetViews>
  <sheetFormatPr defaultColWidth="12.7109375" defaultRowHeight="15.75" customHeight="1"/>
  <cols>
    <col min="1" max="1" width="7.85546875" customWidth="1"/>
    <col min="2" max="2" width="21" customWidth="1"/>
    <col min="5" max="5" width="22.85546875" customWidth="1"/>
    <col min="6" max="6" width="21" customWidth="1"/>
    <col min="7" max="7" width="16.85546875" customWidth="1"/>
    <col min="8" max="8" width="16.140625" customWidth="1"/>
    <col min="10" max="10" width="21" customWidth="1"/>
    <col min="11" max="11" width="22.85546875" customWidth="1"/>
  </cols>
  <sheetData>
    <row r="1" spans="1:27" ht="12.75">
      <c r="A1" s="30" t="s">
        <v>633</v>
      </c>
      <c r="B1" s="30" t="s">
        <v>951</v>
      </c>
      <c r="C1" s="30" t="s">
        <v>952</v>
      </c>
      <c r="D1" s="30" t="s">
        <v>953</v>
      </c>
      <c r="E1" s="7" t="s">
        <v>636</v>
      </c>
      <c r="F1" s="7" t="s">
        <v>637</v>
      </c>
      <c r="G1" s="7" t="s">
        <v>1257</v>
      </c>
      <c r="H1" s="31" t="s">
        <v>956</v>
      </c>
      <c r="I1" s="7"/>
      <c r="J1" s="27" t="s">
        <v>637</v>
      </c>
      <c r="K1" s="27" t="s">
        <v>636</v>
      </c>
      <c r="L1" s="27" t="s">
        <v>1245</v>
      </c>
      <c r="M1" s="27" t="s">
        <v>1247</v>
      </c>
      <c r="N1" s="27" t="s">
        <v>1248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.75" customHeight="1">
      <c r="A2" s="32" t="s">
        <v>663</v>
      </c>
      <c r="B2" s="10" t="s">
        <v>647</v>
      </c>
      <c r="C2" s="10" t="s">
        <v>966</v>
      </c>
      <c r="D2" s="10" t="s">
        <v>974</v>
      </c>
      <c r="E2" s="1" t="e">
        <f>VLOOKUP(A2,#REF!,3,FALSE)</f>
        <v>#REF!</v>
      </c>
      <c r="F2" s="1" t="e">
        <f>VLOOKUP(A2,#REF!,4,FALSE)</f>
        <v>#REF!</v>
      </c>
      <c r="H2" s="10" t="s">
        <v>970</v>
      </c>
      <c r="J2" s="20" t="s">
        <v>641</v>
      </c>
      <c r="K2" s="20" t="s">
        <v>642</v>
      </c>
      <c r="L2" s="20">
        <f t="shared" ref="L2:L12" si="0">COUNTIFS($E$2:$E$203,$K2,$C$2:$C$203,"UTAMA",$H$2:$H$203,"SUBMITTED BY Pencacah")</f>
        <v>0</v>
      </c>
      <c r="M2" s="20">
        <f t="shared" ref="M2:M12" si="1">COUNTIFS($E$2:$E$203,$K2,$C$2:$C$203,"UTAMA",$H$2:$H$203,"APPROVED BY Pengawas")</f>
        <v>0</v>
      </c>
      <c r="N2" s="20">
        <f t="shared" ref="N2:N12" si="2">COUNTIFS($E$2:$E$203,$K2,$C$2:$C$203,"UTAMA")</f>
        <v>0</v>
      </c>
    </row>
    <row r="3" spans="1:27" ht="15.75" customHeight="1">
      <c r="A3" s="32" t="s">
        <v>663</v>
      </c>
      <c r="B3" s="10" t="s">
        <v>658</v>
      </c>
      <c r="C3" s="10" t="s">
        <v>966</v>
      </c>
      <c r="D3" s="10" t="s">
        <v>974</v>
      </c>
      <c r="E3" s="1" t="e">
        <f>VLOOKUP(A3,#REF!,3,FALSE)</f>
        <v>#REF!</v>
      </c>
      <c r="F3" s="1" t="e">
        <f>VLOOKUP(A3,#REF!,4,FALSE)</f>
        <v>#REF!</v>
      </c>
      <c r="H3" s="10" t="s">
        <v>970</v>
      </c>
      <c r="J3" s="20" t="s">
        <v>646</v>
      </c>
      <c r="K3" s="20" t="s">
        <v>645</v>
      </c>
      <c r="L3" s="20">
        <f t="shared" si="0"/>
        <v>0</v>
      </c>
      <c r="M3" s="20">
        <f t="shared" si="1"/>
        <v>0</v>
      </c>
      <c r="N3" s="20">
        <f t="shared" si="2"/>
        <v>0</v>
      </c>
    </row>
    <row r="4" spans="1:27" ht="15.75" customHeight="1">
      <c r="A4" s="32" t="s">
        <v>663</v>
      </c>
      <c r="B4" s="10" t="s">
        <v>652</v>
      </c>
      <c r="C4" s="10" t="s">
        <v>966</v>
      </c>
      <c r="D4" s="10" t="s">
        <v>976</v>
      </c>
      <c r="E4" s="1" t="e">
        <f>VLOOKUP(A4,#REF!,3,FALSE)</f>
        <v>#REF!</v>
      </c>
      <c r="F4" s="1" t="e">
        <f>VLOOKUP(A4,#REF!,4,FALSE)</f>
        <v>#REF!</v>
      </c>
      <c r="H4" s="10" t="s">
        <v>970</v>
      </c>
      <c r="J4" s="20" t="s">
        <v>649</v>
      </c>
      <c r="K4" s="20" t="s">
        <v>648</v>
      </c>
      <c r="L4" s="20">
        <f t="shared" si="0"/>
        <v>0</v>
      </c>
      <c r="M4" s="20">
        <f t="shared" si="1"/>
        <v>0</v>
      </c>
      <c r="N4" s="20">
        <f t="shared" si="2"/>
        <v>0</v>
      </c>
    </row>
    <row r="5" spans="1:27" ht="15.75" customHeight="1">
      <c r="A5" s="32" t="s">
        <v>663</v>
      </c>
      <c r="B5" s="10" t="s">
        <v>655</v>
      </c>
      <c r="C5" s="10" t="s">
        <v>966</v>
      </c>
      <c r="D5" s="10" t="s">
        <v>976</v>
      </c>
      <c r="E5" s="1" t="e">
        <f>VLOOKUP(A5,#REF!,3,FALSE)</f>
        <v>#REF!</v>
      </c>
      <c r="F5" s="1" t="e">
        <f>VLOOKUP(A5,#REF!,4,FALSE)</f>
        <v>#REF!</v>
      </c>
      <c r="H5" s="10" t="s">
        <v>970</v>
      </c>
      <c r="J5" s="20" t="s">
        <v>649</v>
      </c>
      <c r="K5" s="20" t="s">
        <v>651</v>
      </c>
      <c r="L5" s="20">
        <f t="shared" si="0"/>
        <v>0</v>
      </c>
      <c r="M5" s="20">
        <f t="shared" si="1"/>
        <v>0</v>
      </c>
      <c r="N5" s="20">
        <f t="shared" si="2"/>
        <v>0</v>
      </c>
    </row>
    <row r="6" spans="1:27" ht="15.75" customHeight="1">
      <c r="A6" s="32" t="s">
        <v>663</v>
      </c>
      <c r="B6" s="10" t="s">
        <v>644</v>
      </c>
      <c r="C6" s="10" t="s">
        <v>966</v>
      </c>
      <c r="D6" s="10" t="s">
        <v>976</v>
      </c>
      <c r="E6" s="1" t="e">
        <f>VLOOKUP(A6,#REF!,3,FALSE)</f>
        <v>#REF!</v>
      </c>
      <c r="F6" s="1" t="e">
        <f>VLOOKUP(A6,#REF!,4,FALSE)</f>
        <v>#REF!</v>
      </c>
      <c r="H6" s="10" t="s">
        <v>970</v>
      </c>
      <c r="J6" s="20" t="s">
        <v>654</v>
      </c>
      <c r="K6" s="20" t="s">
        <v>653</v>
      </c>
      <c r="L6" s="20">
        <f t="shared" si="0"/>
        <v>0</v>
      </c>
      <c r="M6" s="20">
        <f t="shared" si="1"/>
        <v>0</v>
      </c>
      <c r="N6" s="20">
        <f t="shared" si="2"/>
        <v>0</v>
      </c>
    </row>
    <row r="7" spans="1:27" ht="15.75" customHeight="1">
      <c r="A7" s="32" t="s">
        <v>663</v>
      </c>
      <c r="B7" s="10" t="s">
        <v>638</v>
      </c>
      <c r="C7" s="10" t="s">
        <v>973</v>
      </c>
      <c r="D7" s="10" t="s">
        <v>974</v>
      </c>
      <c r="E7" s="1" t="e">
        <f>VLOOKUP(A7,#REF!,3,FALSE)</f>
        <v>#REF!</v>
      </c>
      <c r="F7" s="1" t="e">
        <f>VLOOKUP(A7,#REF!,4,FALSE)</f>
        <v>#REF!</v>
      </c>
      <c r="G7" s="1" t="s">
        <v>1258</v>
      </c>
      <c r="H7" s="10" t="s">
        <v>970</v>
      </c>
      <c r="J7" s="20" t="s">
        <v>657</v>
      </c>
      <c r="K7" s="20" t="s">
        <v>656</v>
      </c>
      <c r="L7" s="20">
        <f t="shared" si="0"/>
        <v>0</v>
      </c>
      <c r="M7" s="20">
        <f t="shared" si="1"/>
        <v>0</v>
      </c>
      <c r="N7" s="20">
        <f t="shared" si="2"/>
        <v>0</v>
      </c>
    </row>
    <row r="8" spans="1:27" ht="15.75" customHeight="1">
      <c r="A8" s="32" t="s">
        <v>663</v>
      </c>
      <c r="B8" s="10" t="s">
        <v>661</v>
      </c>
      <c r="C8" s="10" t="s">
        <v>973</v>
      </c>
      <c r="D8" s="10" t="s">
        <v>976</v>
      </c>
      <c r="E8" s="1" t="e">
        <f>VLOOKUP(A8,#REF!,3,FALSE)</f>
        <v>#REF!</v>
      </c>
      <c r="F8" s="1" t="e">
        <f>VLOOKUP(A8,#REF!,4,FALSE)</f>
        <v>#REF!</v>
      </c>
      <c r="G8" s="1" t="s">
        <v>1258</v>
      </c>
      <c r="H8" s="10" t="s">
        <v>970</v>
      </c>
      <c r="J8" s="20" t="s">
        <v>660</v>
      </c>
      <c r="K8" s="20" t="s">
        <v>659</v>
      </c>
      <c r="L8" s="20">
        <f t="shared" si="0"/>
        <v>0</v>
      </c>
      <c r="M8" s="20">
        <f t="shared" si="1"/>
        <v>0</v>
      </c>
      <c r="N8" s="20">
        <f t="shared" si="2"/>
        <v>0</v>
      </c>
    </row>
    <row r="9" spans="1:27" ht="15.75" customHeight="1">
      <c r="A9" s="32" t="s">
        <v>663</v>
      </c>
      <c r="B9" s="10" t="s">
        <v>643</v>
      </c>
      <c r="C9" s="10" t="s">
        <v>973</v>
      </c>
      <c r="D9" s="10" t="s">
        <v>976</v>
      </c>
      <c r="E9" s="1" t="e">
        <f>VLOOKUP(A9,#REF!,3,FALSE)</f>
        <v>#REF!</v>
      </c>
      <c r="F9" s="1" t="e">
        <f>VLOOKUP(A9,#REF!,4,FALSE)</f>
        <v>#REF!</v>
      </c>
      <c r="G9" s="1" t="s">
        <v>1258</v>
      </c>
      <c r="H9" s="10" t="s">
        <v>970</v>
      </c>
      <c r="J9" s="20" t="s">
        <v>666</v>
      </c>
      <c r="K9" s="20" t="s">
        <v>665</v>
      </c>
      <c r="L9" s="20">
        <f t="shared" si="0"/>
        <v>0</v>
      </c>
      <c r="M9" s="20">
        <f t="shared" si="1"/>
        <v>0</v>
      </c>
      <c r="N9" s="20">
        <f t="shared" si="2"/>
        <v>0</v>
      </c>
    </row>
    <row r="10" spans="1:27" ht="15.75" customHeight="1">
      <c r="A10" s="32" t="s">
        <v>663</v>
      </c>
      <c r="B10" s="10" t="s">
        <v>650</v>
      </c>
      <c r="C10" s="10" t="s">
        <v>973</v>
      </c>
      <c r="D10" s="10" t="s">
        <v>976</v>
      </c>
      <c r="E10" s="1" t="e">
        <f>VLOOKUP(A10,#REF!,3,FALSE)</f>
        <v>#REF!</v>
      </c>
      <c r="F10" s="1" t="e">
        <f>VLOOKUP(A10,#REF!,4,FALSE)</f>
        <v>#REF!</v>
      </c>
      <c r="G10" s="1" t="s">
        <v>1258</v>
      </c>
      <c r="H10" s="10" t="s">
        <v>970</v>
      </c>
      <c r="J10" s="20" t="s">
        <v>666</v>
      </c>
      <c r="K10" s="20" t="s">
        <v>668</v>
      </c>
      <c r="L10" s="20">
        <f t="shared" si="0"/>
        <v>0</v>
      </c>
      <c r="M10" s="20">
        <f t="shared" si="1"/>
        <v>0</v>
      </c>
      <c r="N10" s="20">
        <f t="shared" si="2"/>
        <v>0</v>
      </c>
    </row>
    <row r="11" spans="1:27" ht="15.75" customHeight="1">
      <c r="A11" s="32" t="s">
        <v>683</v>
      </c>
      <c r="B11" s="10" t="s">
        <v>638</v>
      </c>
      <c r="C11" s="10" t="s">
        <v>966</v>
      </c>
      <c r="D11" s="10" t="s">
        <v>976</v>
      </c>
      <c r="E11" s="1" t="e">
        <f>VLOOKUP(A11,#REF!,3,FALSE)</f>
        <v>#REF!</v>
      </c>
      <c r="F11" s="1" t="e">
        <f>VLOOKUP(A11,#REF!,4,FALSE)</f>
        <v>#REF!</v>
      </c>
      <c r="H11" s="10" t="s">
        <v>970</v>
      </c>
      <c r="J11" s="20" t="s">
        <v>671</v>
      </c>
      <c r="K11" s="20" t="s">
        <v>670</v>
      </c>
      <c r="L11" s="20">
        <f t="shared" si="0"/>
        <v>0</v>
      </c>
      <c r="M11" s="20">
        <f t="shared" si="1"/>
        <v>0</v>
      </c>
      <c r="N11" s="20">
        <f t="shared" si="2"/>
        <v>0</v>
      </c>
    </row>
    <row r="12" spans="1:27" ht="15.75" customHeight="1">
      <c r="A12" s="32" t="s">
        <v>683</v>
      </c>
      <c r="B12" s="10" t="s">
        <v>647</v>
      </c>
      <c r="C12" s="10" t="s">
        <v>966</v>
      </c>
      <c r="D12" s="10" t="s">
        <v>976</v>
      </c>
      <c r="E12" s="1" t="e">
        <f>VLOOKUP(A12,#REF!,3,FALSE)</f>
        <v>#REF!</v>
      </c>
      <c r="F12" s="1" t="e">
        <f>VLOOKUP(A12,#REF!,4,FALSE)</f>
        <v>#REF!</v>
      </c>
      <c r="H12" s="10" t="s">
        <v>970</v>
      </c>
      <c r="J12" s="20" t="s">
        <v>676</v>
      </c>
      <c r="K12" s="20" t="s">
        <v>1256</v>
      </c>
      <c r="L12" s="20">
        <f t="shared" si="0"/>
        <v>0</v>
      </c>
      <c r="M12" s="20">
        <f t="shared" si="1"/>
        <v>0</v>
      </c>
      <c r="N12" s="20">
        <f t="shared" si="2"/>
        <v>0</v>
      </c>
    </row>
    <row r="13" spans="1:27" ht="15.75" customHeight="1">
      <c r="A13" s="32" t="s">
        <v>683</v>
      </c>
      <c r="B13" s="10" t="s">
        <v>650</v>
      </c>
      <c r="C13" s="10" t="s">
        <v>973</v>
      </c>
      <c r="D13" s="10" t="s">
        <v>976</v>
      </c>
      <c r="E13" s="1" t="e">
        <f>VLOOKUP(A13,#REF!,3,FALSE)</f>
        <v>#REF!</v>
      </c>
      <c r="F13" s="1" t="e">
        <f>VLOOKUP(A13,#REF!,4,FALSE)</f>
        <v>#REF!</v>
      </c>
      <c r="G13" s="1" t="s">
        <v>1258</v>
      </c>
      <c r="H13" s="10" t="s">
        <v>970</v>
      </c>
    </row>
    <row r="14" spans="1:27" ht="15.75" customHeight="1">
      <c r="A14" s="32" t="s">
        <v>683</v>
      </c>
      <c r="B14" s="10" t="s">
        <v>643</v>
      </c>
      <c r="C14" s="10" t="s">
        <v>973</v>
      </c>
      <c r="D14" s="10" t="s">
        <v>976</v>
      </c>
      <c r="E14" s="1" t="e">
        <f>VLOOKUP(A14,#REF!,3,FALSE)</f>
        <v>#REF!</v>
      </c>
      <c r="F14" s="1" t="e">
        <f>VLOOKUP(A14,#REF!,4,FALSE)</f>
        <v>#REF!</v>
      </c>
      <c r="G14" s="1" t="s">
        <v>1258</v>
      </c>
      <c r="H14" s="10" t="s">
        <v>970</v>
      </c>
    </row>
    <row r="15" spans="1:27" ht="15.75" customHeight="1">
      <c r="A15" s="32" t="s">
        <v>690</v>
      </c>
      <c r="B15" s="10" t="s">
        <v>643</v>
      </c>
      <c r="C15" s="10" t="s">
        <v>966</v>
      </c>
      <c r="D15" s="10" t="s">
        <v>976</v>
      </c>
      <c r="E15" s="1" t="e">
        <f>VLOOKUP(A15,#REF!,3,FALSE)</f>
        <v>#REF!</v>
      </c>
      <c r="F15" s="1" t="e">
        <f>VLOOKUP(A15,#REF!,4,FALSE)</f>
        <v>#REF!</v>
      </c>
      <c r="H15" s="10" t="s">
        <v>970</v>
      </c>
    </row>
    <row r="16" spans="1:27" ht="15.75" customHeight="1">
      <c r="A16" s="32" t="s">
        <v>695</v>
      </c>
      <c r="B16" s="10" t="s">
        <v>661</v>
      </c>
      <c r="C16" s="10" t="s">
        <v>973</v>
      </c>
      <c r="D16" s="10" t="s">
        <v>974</v>
      </c>
      <c r="E16" s="1" t="e">
        <f>VLOOKUP(A16,#REF!,3,FALSE)</f>
        <v>#REF!</v>
      </c>
      <c r="F16" s="1" t="e">
        <f>VLOOKUP(A16,#REF!,4,FALSE)</f>
        <v>#REF!</v>
      </c>
      <c r="G16" s="1" t="s">
        <v>1258</v>
      </c>
      <c r="H16" s="10" t="s">
        <v>970</v>
      </c>
    </row>
    <row r="17" spans="1:8" ht="15.75" customHeight="1">
      <c r="A17" s="32" t="s">
        <v>702</v>
      </c>
      <c r="B17" s="10" t="s">
        <v>650</v>
      </c>
      <c r="C17" s="10" t="s">
        <v>966</v>
      </c>
      <c r="D17" s="10" t="s">
        <v>974</v>
      </c>
      <c r="E17" s="1" t="e">
        <f>VLOOKUP(A17,#REF!,3,FALSE)</f>
        <v>#REF!</v>
      </c>
      <c r="F17" s="1" t="e">
        <f>VLOOKUP(A17,#REF!,4,FALSE)</f>
        <v>#REF!</v>
      </c>
      <c r="H17" s="10" t="s">
        <v>957</v>
      </c>
    </row>
    <row r="18" spans="1:8" ht="15.75" customHeight="1">
      <c r="A18" s="32" t="s">
        <v>702</v>
      </c>
      <c r="B18" s="10" t="s">
        <v>638</v>
      </c>
      <c r="C18" s="10" t="s">
        <v>966</v>
      </c>
      <c r="D18" s="10" t="s">
        <v>974</v>
      </c>
      <c r="E18" s="1" t="e">
        <f>VLOOKUP(A18,#REF!,3,FALSE)</f>
        <v>#REF!</v>
      </c>
      <c r="F18" s="1" t="e">
        <f>VLOOKUP(A18,#REF!,4,FALSE)</f>
        <v>#REF!</v>
      </c>
      <c r="H18" s="10" t="s">
        <v>970</v>
      </c>
    </row>
    <row r="19" spans="1:8" ht="15.75" customHeight="1">
      <c r="A19" s="32" t="s">
        <v>702</v>
      </c>
      <c r="B19" s="10" t="s">
        <v>652</v>
      </c>
      <c r="C19" s="10" t="s">
        <v>966</v>
      </c>
      <c r="D19" s="10" t="s">
        <v>976</v>
      </c>
      <c r="E19" s="1" t="e">
        <f>VLOOKUP(A19,#REF!,3,FALSE)</f>
        <v>#REF!</v>
      </c>
      <c r="F19" s="1" t="e">
        <f>VLOOKUP(A19,#REF!,4,FALSE)</f>
        <v>#REF!</v>
      </c>
      <c r="H19" s="10" t="s">
        <v>957</v>
      </c>
    </row>
    <row r="20" spans="1:8" ht="15.75" customHeight="1">
      <c r="A20" s="32" t="s">
        <v>702</v>
      </c>
      <c r="B20" s="10" t="s">
        <v>658</v>
      </c>
      <c r="C20" s="10" t="s">
        <v>966</v>
      </c>
      <c r="D20" s="10" t="s">
        <v>976</v>
      </c>
      <c r="E20" s="1" t="e">
        <f>VLOOKUP(A20,#REF!,3,FALSE)</f>
        <v>#REF!</v>
      </c>
      <c r="F20" s="1" t="e">
        <f>VLOOKUP(A20,#REF!,4,FALSE)</f>
        <v>#REF!</v>
      </c>
      <c r="H20" s="10" t="s">
        <v>957</v>
      </c>
    </row>
    <row r="21" spans="1:8" ht="15.75" customHeight="1">
      <c r="A21" s="32" t="s">
        <v>702</v>
      </c>
      <c r="B21" s="10" t="s">
        <v>647</v>
      </c>
      <c r="C21" s="10" t="s">
        <v>966</v>
      </c>
      <c r="D21" s="10" t="s">
        <v>976</v>
      </c>
      <c r="E21" s="1" t="e">
        <f>VLOOKUP(A21,#REF!,3,FALSE)</f>
        <v>#REF!</v>
      </c>
      <c r="F21" s="1" t="e">
        <f>VLOOKUP(A21,#REF!,4,FALSE)</f>
        <v>#REF!</v>
      </c>
      <c r="H21" s="10" t="s">
        <v>970</v>
      </c>
    </row>
    <row r="22" spans="1:8" ht="15.75" customHeight="1">
      <c r="A22" s="32" t="s">
        <v>702</v>
      </c>
      <c r="B22" s="10" t="s">
        <v>643</v>
      </c>
      <c r="C22" s="10" t="s">
        <v>973</v>
      </c>
      <c r="D22" s="10" t="s">
        <v>974</v>
      </c>
      <c r="E22" s="1" t="e">
        <f>VLOOKUP(A22,#REF!,3,FALSE)</f>
        <v>#REF!</v>
      </c>
      <c r="F22" s="1" t="e">
        <f>VLOOKUP(A22,#REF!,4,FALSE)</f>
        <v>#REF!</v>
      </c>
      <c r="G22" s="1" t="s">
        <v>1258</v>
      </c>
      <c r="H22" s="10" t="s">
        <v>970</v>
      </c>
    </row>
    <row r="23" spans="1:8" ht="15.75" customHeight="1">
      <c r="A23" s="32" t="s">
        <v>702</v>
      </c>
      <c r="B23" s="10" t="s">
        <v>644</v>
      </c>
      <c r="C23" s="10" t="s">
        <v>973</v>
      </c>
      <c r="D23" s="10" t="s">
        <v>976</v>
      </c>
      <c r="E23" s="1" t="e">
        <f>VLOOKUP(A23,#REF!,3,FALSE)</f>
        <v>#REF!</v>
      </c>
      <c r="F23" s="1" t="e">
        <f>VLOOKUP(A23,#REF!,4,FALSE)</f>
        <v>#REF!</v>
      </c>
      <c r="G23" s="1" t="s">
        <v>1258</v>
      </c>
      <c r="H23" s="10" t="s">
        <v>970</v>
      </c>
    </row>
    <row r="24" spans="1:8" ht="15.75" customHeight="1">
      <c r="A24" s="32" t="s">
        <v>702</v>
      </c>
      <c r="B24" s="10" t="s">
        <v>661</v>
      </c>
      <c r="C24" s="10" t="s">
        <v>973</v>
      </c>
      <c r="D24" s="10" t="s">
        <v>976</v>
      </c>
      <c r="E24" s="1" t="e">
        <f>VLOOKUP(A24,#REF!,3,FALSE)</f>
        <v>#REF!</v>
      </c>
      <c r="F24" s="1" t="e">
        <f>VLOOKUP(A24,#REF!,4,FALSE)</f>
        <v>#REF!</v>
      </c>
      <c r="G24" s="1" t="s">
        <v>1258</v>
      </c>
      <c r="H24" s="10" t="s">
        <v>970</v>
      </c>
    </row>
    <row r="25" spans="1:8" ht="15.75" customHeight="1">
      <c r="A25" s="32" t="s">
        <v>702</v>
      </c>
      <c r="B25" s="10" t="s">
        <v>655</v>
      </c>
      <c r="C25" s="10" t="s">
        <v>973</v>
      </c>
      <c r="D25" s="10" t="s">
        <v>976</v>
      </c>
      <c r="E25" s="1" t="e">
        <f>VLOOKUP(A25,#REF!,3,FALSE)</f>
        <v>#REF!</v>
      </c>
      <c r="F25" s="1" t="e">
        <f>VLOOKUP(A25,#REF!,4,FALSE)</f>
        <v>#REF!</v>
      </c>
      <c r="G25" s="1" t="s">
        <v>1258</v>
      </c>
      <c r="H25" s="10" t="s">
        <v>970</v>
      </c>
    </row>
    <row r="26" spans="1:8" ht="15.75" customHeight="1">
      <c r="A26" s="32" t="s">
        <v>713</v>
      </c>
      <c r="B26" s="10" t="s">
        <v>638</v>
      </c>
      <c r="C26" s="10" t="s">
        <v>966</v>
      </c>
      <c r="D26" s="10" t="s">
        <v>974</v>
      </c>
      <c r="E26" s="1" t="e">
        <f>VLOOKUP(A26,#REF!,3,FALSE)</f>
        <v>#REF!</v>
      </c>
      <c r="F26" s="1" t="e">
        <f>VLOOKUP(A26,#REF!,4,FALSE)</f>
        <v>#REF!</v>
      </c>
      <c r="H26" s="10" t="s">
        <v>957</v>
      </c>
    </row>
    <row r="27" spans="1:8" ht="15.75" customHeight="1">
      <c r="A27" s="32" t="s">
        <v>713</v>
      </c>
      <c r="B27" s="10" t="s">
        <v>655</v>
      </c>
      <c r="C27" s="10" t="s">
        <v>966</v>
      </c>
      <c r="D27" s="10" t="s">
        <v>974</v>
      </c>
      <c r="E27" s="1" t="e">
        <f>VLOOKUP(A27,#REF!,3,FALSE)</f>
        <v>#REF!</v>
      </c>
      <c r="F27" s="1" t="e">
        <f>VLOOKUP(A27,#REF!,4,FALSE)</f>
        <v>#REF!</v>
      </c>
      <c r="H27" s="10" t="s">
        <v>957</v>
      </c>
    </row>
    <row r="28" spans="1:8" ht="15.75" customHeight="1">
      <c r="A28" s="32" t="s">
        <v>713</v>
      </c>
      <c r="B28" s="10" t="s">
        <v>647</v>
      </c>
      <c r="C28" s="10" t="s">
        <v>966</v>
      </c>
      <c r="D28" s="10" t="s">
        <v>974</v>
      </c>
      <c r="E28" s="1" t="e">
        <f>VLOOKUP(A28,#REF!,3,FALSE)</f>
        <v>#REF!</v>
      </c>
      <c r="F28" s="1" t="e">
        <f>VLOOKUP(A28,#REF!,4,FALSE)</f>
        <v>#REF!</v>
      </c>
      <c r="H28" s="10" t="s">
        <v>957</v>
      </c>
    </row>
    <row r="29" spans="1:8" ht="15.75" customHeight="1">
      <c r="A29" s="32" t="s">
        <v>713</v>
      </c>
      <c r="B29" s="10" t="s">
        <v>644</v>
      </c>
      <c r="C29" s="10" t="s">
        <v>966</v>
      </c>
      <c r="D29" s="10" t="s">
        <v>974</v>
      </c>
      <c r="E29" s="1" t="e">
        <f>VLOOKUP(A29,#REF!,3,FALSE)</f>
        <v>#REF!</v>
      </c>
      <c r="F29" s="1" t="e">
        <f>VLOOKUP(A29,#REF!,4,FALSE)</f>
        <v>#REF!</v>
      </c>
      <c r="H29" s="10" t="s">
        <v>970</v>
      </c>
    </row>
    <row r="30" spans="1:8" ht="15.75" customHeight="1">
      <c r="A30" s="32" t="s">
        <v>713</v>
      </c>
      <c r="B30" s="10" t="s">
        <v>661</v>
      </c>
      <c r="C30" s="10" t="s">
        <v>966</v>
      </c>
      <c r="D30" s="10" t="s">
        <v>974</v>
      </c>
      <c r="E30" s="1" t="e">
        <f>VLOOKUP(A30,#REF!,3,FALSE)</f>
        <v>#REF!</v>
      </c>
      <c r="F30" s="1" t="e">
        <f>VLOOKUP(A30,#REF!,4,FALSE)</f>
        <v>#REF!</v>
      </c>
      <c r="H30" s="10" t="s">
        <v>970</v>
      </c>
    </row>
    <row r="31" spans="1:8" ht="15.75" customHeight="1">
      <c r="A31" s="32" t="s">
        <v>713</v>
      </c>
      <c r="B31" s="10" t="s">
        <v>652</v>
      </c>
      <c r="C31" s="10" t="s">
        <v>966</v>
      </c>
      <c r="D31" s="10" t="s">
        <v>976</v>
      </c>
      <c r="E31" s="1" t="e">
        <f>VLOOKUP(A31,#REF!,3,FALSE)</f>
        <v>#REF!</v>
      </c>
      <c r="F31" s="1" t="e">
        <f>VLOOKUP(A31,#REF!,4,FALSE)</f>
        <v>#REF!</v>
      </c>
      <c r="H31" s="10" t="s">
        <v>970</v>
      </c>
    </row>
    <row r="32" spans="1:8" ht="15.75" customHeight="1">
      <c r="A32" s="32" t="s">
        <v>713</v>
      </c>
      <c r="B32" s="10" t="s">
        <v>650</v>
      </c>
      <c r="C32" s="10" t="s">
        <v>973</v>
      </c>
      <c r="D32" s="10" t="s">
        <v>974</v>
      </c>
      <c r="E32" s="1" t="e">
        <f>VLOOKUP(A32,#REF!,3,FALSE)</f>
        <v>#REF!</v>
      </c>
      <c r="F32" s="1" t="e">
        <f>VLOOKUP(A32,#REF!,4,FALSE)</f>
        <v>#REF!</v>
      </c>
      <c r="G32" s="1" t="s">
        <v>1259</v>
      </c>
      <c r="H32" s="10" t="s">
        <v>970</v>
      </c>
    </row>
    <row r="33" spans="1:8" ht="15.75" customHeight="1">
      <c r="A33" s="32" t="s">
        <v>713</v>
      </c>
      <c r="B33" s="10" t="s">
        <v>658</v>
      </c>
      <c r="C33" s="10" t="s">
        <v>973</v>
      </c>
      <c r="D33" s="10" t="s">
        <v>974</v>
      </c>
      <c r="E33" s="1" t="e">
        <f>VLOOKUP(A33,#REF!,3,FALSE)</f>
        <v>#REF!</v>
      </c>
      <c r="F33" s="1" t="e">
        <f>VLOOKUP(A33,#REF!,4,FALSE)</f>
        <v>#REF!</v>
      </c>
      <c r="G33" s="1" t="s">
        <v>1259</v>
      </c>
      <c r="H33" s="10" t="s">
        <v>970</v>
      </c>
    </row>
    <row r="34" spans="1:8" ht="15.75" customHeight="1">
      <c r="A34" s="32" t="s">
        <v>713</v>
      </c>
      <c r="B34" s="10" t="s">
        <v>643</v>
      </c>
      <c r="C34" s="10" t="s">
        <v>973</v>
      </c>
      <c r="D34" s="10" t="s">
        <v>974</v>
      </c>
      <c r="E34" s="1" t="e">
        <f>VLOOKUP(A34,#REF!,3,FALSE)</f>
        <v>#REF!</v>
      </c>
      <c r="F34" s="1" t="e">
        <f>VLOOKUP(A34,#REF!,4,FALSE)</f>
        <v>#REF!</v>
      </c>
      <c r="G34" s="1" t="s">
        <v>1258</v>
      </c>
      <c r="H34" s="10" t="s">
        <v>970</v>
      </c>
    </row>
    <row r="35" spans="1:8" ht="15.75" customHeight="1">
      <c r="A35" s="32" t="s">
        <v>723</v>
      </c>
      <c r="B35" s="10" t="s">
        <v>643</v>
      </c>
      <c r="C35" s="10" t="s">
        <v>966</v>
      </c>
      <c r="D35" s="10" t="s">
        <v>974</v>
      </c>
      <c r="E35" s="1" t="e">
        <f>VLOOKUP(A35,#REF!,3,FALSE)</f>
        <v>#REF!</v>
      </c>
      <c r="F35" s="1" t="e">
        <f>VLOOKUP(A35,#REF!,4,FALSE)</f>
        <v>#REF!</v>
      </c>
      <c r="H35" s="10" t="s">
        <v>970</v>
      </c>
    </row>
    <row r="36" spans="1:8" ht="15.75" customHeight="1">
      <c r="A36" s="32" t="s">
        <v>723</v>
      </c>
      <c r="B36" s="10" t="s">
        <v>644</v>
      </c>
      <c r="C36" s="10" t="s">
        <v>966</v>
      </c>
      <c r="D36" s="10" t="s">
        <v>976</v>
      </c>
      <c r="E36" s="1" t="e">
        <f>VLOOKUP(A36,#REF!,3,FALSE)</f>
        <v>#REF!</v>
      </c>
      <c r="F36" s="1" t="e">
        <f>VLOOKUP(A36,#REF!,4,FALSE)</f>
        <v>#REF!</v>
      </c>
      <c r="H36" s="10" t="s">
        <v>970</v>
      </c>
    </row>
    <row r="37" spans="1:8" ht="15.75" customHeight="1">
      <c r="A37" s="32" t="s">
        <v>723</v>
      </c>
      <c r="B37" s="10" t="s">
        <v>647</v>
      </c>
      <c r="C37" s="10" t="s">
        <v>966</v>
      </c>
      <c r="D37" s="10" t="s">
        <v>976</v>
      </c>
      <c r="E37" s="1" t="e">
        <f>VLOOKUP(A37,#REF!,3,FALSE)</f>
        <v>#REF!</v>
      </c>
      <c r="F37" s="1" t="e">
        <f>VLOOKUP(A37,#REF!,4,FALSE)</f>
        <v>#REF!</v>
      </c>
      <c r="H37" s="10" t="s">
        <v>970</v>
      </c>
    </row>
    <row r="38" spans="1:8" ht="15.75" customHeight="1">
      <c r="A38" s="32" t="s">
        <v>723</v>
      </c>
      <c r="B38" s="10" t="s">
        <v>658</v>
      </c>
      <c r="C38" s="10" t="s">
        <v>966</v>
      </c>
      <c r="D38" s="10" t="s">
        <v>976</v>
      </c>
      <c r="E38" s="1" t="e">
        <f>VLOOKUP(A38,#REF!,3,FALSE)</f>
        <v>#REF!</v>
      </c>
      <c r="F38" s="1" t="e">
        <f>VLOOKUP(A38,#REF!,4,FALSE)</f>
        <v>#REF!</v>
      </c>
      <c r="H38" s="10" t="s">
        <v>970</v>
      </c>
    </row>
    <row r="39" spans="1:8" ht="15.75" customHeight="1">
      <c r="A39" s="32" t="s">
        <v>723</v>
      </c>
      <c r="B39" s="10" t="s">
        <v>652</v>
      </c>
      <c r="C39" s="10" t="s">
        <v>966</v>
      </c>
      <c r="D39" s="10" t="s">
        <v>976</v>
      </c>
      <c r="E39" s="1" t="e">
        <f>VLOOKUP(A39,#REF!,3,FALSE)</f>
        <v>#REF!</v>
      </c>
      <c r="F39" s="1" t="e">
        <f>VLOOKUP(A39,#REF!,4,FALSE)</f>
        <v>#REF!</v>
      </c>
      <c r="H39" s="10" t="s">
        <v>970</v>
      </c>
    </row>
    <row r="40" spans="1:8" ht="15.75" customHeight="1">
      <c r="A40" s="32" t="s">
        <v>723</v>
      </c>
      <c r="B40" s="10" t="s">
        <v>661</v>
      </c>
      <c r="C40" s="10" t="s">
        <v>973</v>
      </c>
      <c r="D40" s="10" t="s">
        <v>976</v>
      </c>
      <c r="E40" s="1" t="e">
        <f>VLOOKUP(A40,#REF!,3,FALSE)</f>
        <v>#REF!</v>
      </c>
      <c r="F40" s="1" t="e">
        <f>VLOOKUP(A40,#REF!,4,FALSE)</f>
        <v>#REF!</v>
      </c>
      <c r="G40" s="1" t="s">
        <v>1258</v>
      </c>
      <c r="H40" s="10" t="s">
        <v>970</v>
      </c>
    </row>
    <row r="41" spans="1:8" ht="15.75" customHeight="1">
      <c r="A41" s="32" t="s">
        <v>723</v>
      </c>
      <c r="B41" s="10" t="s">
        <v>638</v>
      </c>
      <c r="C41" s="10" t="s">
        <v>973</v>
      </c>
      <c r="D41" s="10" t="s">
        <v>976</v>
      </c>
      <c r="E41" s="1" t="e">
        <f>VLOOKUP(A41,#REF!,3,FALSE)</f>
        <v>#REF!</v>
      </c>
      <c r="F41" s="1" t="e">
        <f>VLOOKUP(A41,#REF!,4,FALSE)</f>
        <v>#REF!</v>
      </c>
      <c r="G41" s="1" t="s">
        <v>1258</v>
      </c>
      <c r="H41" s="10" t="s">
        <v>970</v>
      </c>
    </row>
    <row r="42" spans="1:8" ht="15.75" customHeight="1">
      <c r="A42" s="32" t="s">
        <v>723</v>
      </c>
      <c r="B42" s="10" t="s">
        <v>650</v>
      </c>
      <c r="C42" s="10" t="s">
        <v>973</v>
      </c>
      <c r="D42" s="10" t="s">
        <v>976</v>
      </c>
      <c r="E42" s="1" t="e">
        <f>VLOOKUP(A42,#REF!,3,FALSE)</f>
        <v>#REF!</v>
      </c>
      <c r="F42" s="1" t="e">
        <f>VLOOKUP(A42,#REF!,4,FALSE)</f>
        <v>#REF!</v>
      </c>
      <c r="G42" s="1" t="s">
        <v>1258</v>
      </c>
      <c r="H42" s="10" t="s">
        <v>970</v>
      </c>
    </row>
    <row r="43" spans="1:8" ht="15.75" customHeight="1">
      <c r="A43" s="32" t="s">
        <v>723</v>
      </c>
      <c r="B43" s="10" t="s">
        <v>655</v>
      </c>
      <c r="C43" s="10" t="s">
        <v>973</v>
      </c>
      <c r="D43" s="10" t="s">
        <v>976</v>
      </c>
      <c r="E43" s="1" t="e">
        <f>VLOOKUP(A43,#REF!,3,FALSE)</f>
        <v>#REF!</v>
      </c>
      <c r="F43" s="1" t="e">
        <f>VLOOKUP(A43,#REF!,4,FALSE)</f>
        <v>#REF!</v>
      </c>
      <c r="G43" s="1" t="s">
        <v>1258</v>
      </c>
      <c r="H43" s="10" t="s">
        <v>970</v>
      </c>
    </row>
    <row r="44" spans="1:8" ht="15.75" customHeight="1">
      <c r="A44" s="32" t="s">
        <v>733</v>
      </c>
      <c r="B44" s="10" t="s">
        <v>643</v>
      </c>
      <c r="C44" s="10" t="s">
        <v>966</v>
      </c>
      <c r="D44" s="10" t="s">
        <v>976</v>
      </c>
      <c r="E44" s="1" t="e">
        <f>VLOOKUP(A44,#REF!,3,FALSE)</f>
        <v>#REF!</v>
      </c>
      <c r="F44" s="1" t="e">
        <f>VLOOKUP(A44,#REF!,4,FALSE)</f>
        <v>#REF!</v>
      </c>
      <c r="H44" s="10" t="s">
        <v>957</v>
      </c>
    </row>
    <row r="45" spans="1:8" ht="15.75" customHeight="1">
      <c r="A45" s="32" t="s">
        <v>733</v>
      </c>
      <c r="B45" s="10" t="s">
        <v>652</v>
      </c>
      <c r="C45" s="10" t="s">
        <v>966</v>
      </c>
      <c r="D45" s="10" t="s">
        <v>976</v>
      </c>
      <c r="E45" s="1" t="e">
        <f>VLOOKUP(A45,#REF!,3,FALSE)</f>
        <v>#REF!</v>
      </c>
      <c r="F45" s="1" t="e">
        <f>VLOOKUP(A45,#REF!,4,FALSE)</f>
        <v>#REF!</v>
      </c>
      <c r="H45" s="10" t="s">
        <v>959</v>
      </c>
    </row>
    <row r="46" spans="1:8" ht="15.75" customHeight="1">
      <c r="A46" s="32" t="s">
        <v>733</v>
      </c>
      <c r="B46" s="10" t="s">
        <v>661</v>
      </c>
      <c r="C46" s="10" t="s">
        <v>966</v>
      </c>
      <c r="D46" s="10" t="s">
        <v>976</v>
      </c>
      <c r="E46" s="1" t="e">
        <f>VLOOKUP(A46,#REF!,3,FALSE)</f>
        <v>#REF!</v>
      </c>
      <c r="F46" s="1" t="e">
        <f>VLOOKUP(A46,#REF!,4,FALSE)</f>
        <v>#REF!</v>
      </c>
      <c r="H46" s="10" t="s">
        <v>970</v>
      </c>
    </row>
    <row r="47" spans="1:8" ht="15.75" customHeight="1">
      <c r="A47" s="32" t="s">
        <v>733</v>
      </c>
      <c r="B47" s="10" t="s">
        <v>644</v>
      </c>
      <c r="C47" s="10" t="s">
        <v>966</v>
      </c>
      <c r="D47" s="10" t="s">
        <v>976</v>
      </c>
      <c r="E47" s="1" t="e">
        <f>VLOOKUP(A47,#REF!,3,FALSE)</f>
        <v>#REF!</v>
      </c>
      <c r="F47" s="1" t="e">
        <f>VLOOKUP(A47,#REF!,4,FALSE)</f>
        <v>#REF!</v>
      </c>
      <c r="H47" s="10" t="s">
        <v>970</v>
      </c>
    </row>
    <row r="48" spans="1:8" ht="15.75" customHeight="1">
      <c r="A48" s="32" t="s">
        <v>733</v>
      </c>
      <c r="B48" s="10" t="s">
        <v>638</v>
      </c>
      <c r="C48" s="10" t="s">
        <v>973</v>
      </c>
      <c r="D48" s="10" t="s">
        <v>974</v>
      </c>
      <c r="E48" s="1" t="e">
        <f>VLOOKUP(A48,#REF!,3,FALSE)</f>
        <v>#REF!</v>
      </c>
      <c r="F48" s="1" t="e">
        <f>VLOOKUP(A48,#REF!,4,FALSE)</f>
        <v>#REF!</v>
      </c>
      <c r="G48" s="1" t="s">
        <v>1258</v>
      </c>
      <c r="H48" s="10" t="s">
        <v>970</v>
      </c>
    </row>
    <row r="49" spans="1:8" ht="15.75" customHeight="1">
      <c r="A49" s="32" t="s">
        <v>733</v>
      </c>
      <c r="B49" s="10" t="s">
        <v>650</v>
      </c>
      <c r="C49" s="10" t="s">
        <v>973</v>
      </c>
      <c r="D49" s="10" t="s">
        <v>976</v>
      </c>
      <c r="E49" s="1" t="e">
        <f>VLOOKUP(A49,#REF!,3,FALSE)</f>
        <v>#REF!</v>
      </c>
      <c r="F49" s="1" t="e">
        <f>VLOOKUP(A49,#REF!,4,FALSE)</f>
        <v>#REF!</v>
      </c>
      <c r="G49" s="1" t="s">
        <v>1258</v>
      </c>
      <c r="H49" s="10" t="s">
        <v>970</v>
      </c>
    </row>
    <row r="50" spans="1:8" ht="15.75" customHeight="1">
      <c r="A50" s="32" t="s">
        <v>733</v>
      </c>
      <c r="B50" s="10" t="s">
        <v>658</v>
      </c>
      <c r="C50" s="10" t="s">
        <v>973</v>
      </c>
      <c r="D50" s="10" t="s">
        <v>976</v>
      </c>
      <c r="E50" s="1" t="e">
        <f>VLOOKUP(A50,#REF!,3,FALSE)</f>
        <v>#REF!</v>
      </c>
      <c r="F50" s="1" t="e">
        <f>VLOOKUP(A50,#REF!,4,FALSE)</f>
        <v>#REF!</v>
      </c>
      <c r="G50" s="1" t="s">
        <v>1258</v>
      </c>
      <c r="H50" s="10" t="s">
        <v>970</v>
      </c>
    </row>
    <row r="51" spans="1:8" ht="12.75">
      <c r="A51" s="32" t="s">
        <v>742</v>
      </c>
      <c r="B51" s="10" t="s">
        <v>658</v>
      </c>
      <c r="C51" s="10" t="s">
        <v>973</v>
      </c>
      <c r="D51" s="10" t="s">
        <v>976</v>
      </c>
      <c r="E51" s="1" t="e">
        <f>VLOOKUP(A51,#REF!,3,FALSE)</f>
        <v>#REF!</v>
      </c>
      <c r="F51" s="1" t="e">
        <f>VLOOKUP(A51,#REF!,4,FALSE)</f>
        <v>#REF!</v>
      </c>
      <c r="G51" s="1" t="s">
        <v>1258</v>
      </c>
      <c r="H51" s="10" t="s">
        <v>970</v>
      </c>
    </row>
    <row r="52" spans="1:8" ht="12.75">
      <c r="A52" s="32" t="s">
        <v>745</v>
      </c>
      <c r="B52" s="10" t="s">
        <v>643</v>
      </c>
      <c r="C52" s="10" t="s">
        <v>966</v>
      </c>
      <c r="D52" s="10" t="s">
        <v>974</v>
      </c>
      <c r="E52" s="1" t="e">
        <f>VLOOKUP(A52,#REF!,3,FALSE)</f>
        <v>#REF!</v>
      </c>
      <c r="F52" s="1" t="e">
        <f>VLOOKUP(A52,#REF!,4,FALSE)</f>
        <v>#REF!</v>
      </c>
      <c r="H52" s="10" t="s">
        <v>970</v>
      </c>
    </row>
    <row r="53" spans="1:8" ht="12.75">
      <c r="A53" s="32" t="s">
        <v>745</v>
      </c>
      <c r="B53" s="10" t="s">
        <v>650</v>
      </c>
      <c r="C53" s="10" t="s">
        <v>966</v>
      </c>
      <c r="D53" s="10" t="s">
        <v>974</v>
      </c>
      <c r="E53" s="1" t="e">
        <f>VLOOKUP(A53,#REF!,3,FALSE)</f>
        <v>#REF!</v>
      </c>
      <c r="F53" s="1" t="e">
        <f>VLOOKUP(A53,#REF!,4,FALSE)</f>
        <v>#REF!</v>
      </c>
      <c r="H53" s="10" t="s">
        <v>970</v>
      </c>
    </row>
    <row r="54" spans="1:8" ht="12.75">
      <c r="A54" s="32" t="s">
        <v>745</v>
      </c>
      <c r="B54" s="10" t="s">
        <v>644</v>
      </c>
      <c r="C54" s="10" t="s">
        <v>973</v>
      </c>
      <c r="D54" s="10" t="s">
        <v>974</v>
      </c>
      <c r="E54" s="1" t="e">
        <f>VLOOKUP(A54,#REF!,3,FALSE)</f>
        <v>#REF!</v>
      </c>
      <c r="F54" s="1" t="e">
        <f>VLOOKUP(A54,#REF!,4,FALSE)</f>
        <v>#REF!</v>
      </c>
      <c r="G54" s="1" t="s">
        <v>1258</v>
      </c>
      <c r="H54" s="10" t="s">
        <v>970</v>
      </c>
    </row>
    <row r="55" spans="1:8" ht="12.75">
      <c r="A55" s="32" t="s">
        <v>750</v>
      </c>
      <c r="B55" s="10" t="s">
        <v>643</v>
      </c>
      <c r="C55" s="10" t="s">
        <v>966</v>
      </c>
      <c r="D55" s="10" t="s">
        <v>976</v>
      </c>
      <c r="E55" s="1" t="e">
        <f>VLOOKUP(A55,#REF!,3,FALSE)</f>
        <v>#REF!</v>
      </c>
      <c r="F55" s="1" t="e">
        <f>VLOOKUP(A55,#REF!,4,FALSE)</f>
        <v>#REF!</v>
      </c>
      <c r="H55" s="10" t="s">
        <v>970</v>
      </c>
    </row>
    <row r="56" spans="1:8" ht="12.75">
      <c r="A56" s="32" t="s">
        <v>750</v>
      </c>
      <c r="B56" s="10" t="s">
        <v>650</v>
      </c>
      <c r="C56" s="10" t="s">
        <v>966</v>
      </c>
      <c r="D56" s="10" t="s">
        <v>976</v>
      </c>
      <c r="E56" s="1" t="e">
        <f>VLOOKUP(A56,#REF!,3,FALSE)</f>
        <v>#REF!</v>
      </c>
      <c r="F56" s="1" t="e">
        <f>VLOOKUP(A56,#REF!,4,FALSE)</f>
        <v>#REF!</v>
      </c>
      <c r="H56" s="10" t="s">
        <v>970</v>
      </c>
    </row>
    <row r="57" spans="1:8" ht="12.75">
      <c r="A57" s="32" t="s">
        <v>757</v>
      </c>
      <c r="B57" s="10" t="s">
        <v>655</v>
      </c>
      <c r="C57" s="10" t="s">
        <v>966</v>
      </c>
      <c r="D57" s="10" t="s">
        <v>974</v>
      </c>
      <c r="E57" s="1" t="e">
        <f>VLOOKUP(A57,#REF!,3,FALSE)</f>
        <v>#REF!</v>
      </c>
      <c r="F57" s="1" t="e">
        <f>VLOOKUP(A57,#REF!,4,FALSE)</f>
        <v>#REF!</v>
      </c>
      <c r="H57" s="10" t="s">
        <v>970</v>
      </c>
    </row>
    <row r="58" spans="1:8" ht="12.75">
      <c r="A58" s="32" t="s">
        <v>757</v>
      </c>
      <c r="B58" s="10" t="s">
        <v>652</v>
      </c>
      <c r="C58" s="10" t="s">
        <v>966</v>
      </c>
      <c r="D58" s="10" t="s">
        <v>976</v>
      </c>
      <c r="E58" s="1" t="e">
        <f>VLOOKUP(A58,#REF!,3,FALSE)</f>
        <v>#REF!</v>
      </c>
      <c r="F58" s="1" t="e">
        <f>VLOOKUP(A58,#REF!,4,FALSE)</f>
        <v>#REF!</v>
      </c>
      <c r="H58" s="10" t="s">
        <v>970</v>
      </c>
    </row>
    <row r="59" spans="1:8" ht="12.75">
      <c r="A59" s="32" t="s">
        <v>757</v>
      </c>
      <c r="B59" s="10" t="s">
        <v>643</v>
      </c>
      <c r="C59" s="10" t="s">
        <v>973</v>
      </c>
      <c r="D59" s="10" t="s">
        <v>976</v>
      </c>
      <c r="E59" s="1" t="e">
        <f>VLOOKUP(A59,#REF!,3,FALSE)</f>
        <v>#REF!</v>
      </c>
      <c r="F59" s="1" t="e">
        <f>VLOOKUP(A59,#REF!,4,FALSE)</f>
        <v>#REF!</v>
      </c>
      <c r="G59" s="1" t="s">
        <v>1258</v>
      </c>
      <c r="H59" s="10" t="s">
        <v>970</v>
      </c>
    </row>
    <row r="60" spans="1:8" ht="12.75">
      <c r="A60" s="32" t="s">
        <v>765</v>
      </c>
      <c r="B60" s="10" t="s">
        <v>655</v>
      </c>
      <c r="C60" s="10" t="s">
        <v>973</v>
      </c>
      <c r="D60" s="10" t="s">
        <v>974</v>
      </c>
      <c r="E60" s="1" t="e">
        <f>VLOOKUP(A60,#REF!,3,FALSE)</f>
        <v>#REF!</v>
      </c>
      <c r="F60" s="1" t="e">
        <f>VLOOKUP(A60,#REF!,4,FALSE)</f>
        <v>#REF!</v>
      </c>
      <c r="G60" s="1" t="s">
        <v>1258</v>
      </c>
      <c r="H60" s="10" t="s">
        <v>970</v>
      </c>
    </row>
    <row r="61" spans="1:8" ht="12.75">
      <c r="A61" s="32" t="s">
        <v>765</v>
      </c>
      <c r="B61" s="10" t="s">
        <v>658</v>
      </c>
      <c r="C61" s="10" t="s">
        <v>973</v>
      </c>
      <c r="D61" s="10" t="s">
        <v>976</v>
      </c>
      <c r="E61" s="1" t="e">
        <f>VLOOKUP(A61,#REF!,3,FALSE)</f>
        <v>#REF!</v>
      </c>
      <c r="F61" s="1" t="e">
        <f>VLOOKUP(A61,#REF!,4,FALSE)</f>
        <v>#REF!</v>
      </c>
      <c r="G61" s="1" t="s">
        <v>1258</v>
      </c>
      <c r="H61" s="10" t="s">
        <v>970</v>
      </c>
    </row>
    <row r="62" spans="1:8" ht="12.75">
      <c r="A62" s="32" t="s">
        <v>769</v>
      </c>
      <c r="B62" s="10" t="s">
        <v>643</v>
      </c>
      <c r="C62" s="10" t="s">
        <v>966</v>
      </c>
      <c r="D62" s="10" t="s">
        <v>974</v>
      </c>
      <c r="E62" s="1" t="e">
        <f>VLOOKUP(A62,#REF!,3,FALSE)</f>
        <v>#REF!</v>
      </c>
      <c r="F62" s="1" t="e">
        <f>VLOOKUP(A62,#REF!,4,FALSE)</f>
        <v>#REF!</v>
      </c>
      <c r="H62" s="10" t="s">
        <v>970</v>
      </c>
    </row>
    <row r="63" spans="1:8" ht="12.75">
      <c r="A63" s="32" t="s">
        <v>769</v>
      </c>
      <c r="B63" s="10" t="s">
        <v>638</v>
      </c>
      <c r="C63" s="10" t="s">
        <v>966</v>
      </c>
      <c r="D63" s="10" t="s">
        <v>974</v>
      </c>
      <c r="E63" s="1" t="e">
        <f>VLOOKUP(A63,#REF!,3,FALSE)</f>
        <v>#REF!</v>
      </c>
      <c r="F63" s="1" t="e">
        <f>VLOOKUP(A63,#REF!,4,FALSE)</f>
        <v>#REF!</v>
      </c>
      <c r="H63" s="10" t="s">
        <v>970</v>
      </c>
    </row>
    <row r="64" spans="1:8" ht="12.75">
      <c r="A64" s="32" t="s">
        <v>769</v>
      </c>
      <c r="B64" s="10" t="s">
        <v>655</v>
      </c>
      <c r="C64" s="10" t="s">
        <v>966</v>
      </c>
      <c r="D64" s="10" t="s">
        <v>974</v>
      </c>
      <c r="E64" s="1" t="e">
        <f>VLOOKUP(A64,#REF!,3,FALSE)</f>
        <v>#REF!</v>
      </c>
      <c r="F64" s="1" t="e">
        <f>VLOOKUP(A64,#REF!,4,FALSE)</f>
        <v>#REF!</v>
      </c>
      <c r="H64" s="10" t="s">
        <v>970</v>
      </c>
    </row>
    <row r="65" spans="1:8" ht="12.75">
      <c r="A65" s="32" t="s">
        <v>769</v>
      </c>
      <c r="B65" s="10" t="s">
        <v>650</v>
      </c>
      <c r="C65" s="10" t="s">
        <v>966</v>
      </c>
      <c r="D65" s="10" t="s">
        <v>974</v>
      </c>
      <c r="E65" s="1" t="e">
        <f>VLOOKUP(A65,#REF!,3,FALSE)</f>
        <v>#REF!</v>
      </c>
      <c r="F65" s="1" t="e">
        <f>VLOOKUP(A65,#REF!,4,FALSE)</f>
        <v>#REF!</v>
      </c>
      <c r="H65" s="10" t="s">
        <v>970</v>
      </c>
    </row>
    <row r="66" spans="1:8" ht="12.75">
      <c r="A66" s="32" t="s">
        <v>769</v>
      </c>
      <c r="B66" s="10" t="s">
        <v>658</v>
      </c>
      <c r="C66" s="10" t="s">
        <v>966</v>
      </c>
      <c r="D66" s="10" t="s">
        <v>976</v>
      </c>
      <c r="E66" s="1" t="e">
        <f>VLOOKUP(A66,#REF!,3,FALSE)</f>
        <v>#REF!</v>
      </c>
      <c r="F66" s="1" t="e">
        <f>VLOOKUP(A66,#REF!,4,FALSE)</f>
        <v>#REF!</v>
      </c>
      <c r="H66" s="10" t="s">
        <v>970</v>
      </c>
    </row>
    <row r="67" spans="1:8" ht="12.75">
      <c r="A67" s="32" t="s">
        <v>769</v>
      </c>
      <c r="B67" s="10" t="s">
        <v>652</v>
      </c>
      <c r="C67" s="10" t="s">
        <v>973</v>
      </c>
      <c r="D67" s="10" t="s">
        <v>974</v>
      </c>
      <c r="E67" s="1" t="e">
        <f>VLOOKUP(A67,#REF!,3,FALSE)</f>
        <v>#REF!</v>
      </c>
      <c r="F67" s="1" t="e">
        <f>VLOOKUP(A67,#REF!,4,FALSE)</f>
        <v>#REF!</v>
      </c>
      <c r="G67" s="1" t="s">
        <v>1258</v>
      </c>
      <c r="H67" s="10" t="s">
        <v>970</v>
      </c>
    </row>
    <row r="68" spans="1:8" ht="12.75">
      <c r="A68" s="32" t="s">
        <v>769</v>
      </c>
      <c r="B68" s="10" t="s">
        <v>647</v>
      </c>
      <c r="C68" s="10" t="s">
        <v>973</v>
      </c>
      <c r="D68" s="10" t="s">
        <v>974</v>
      </c>
      <c r="E68" s="1" t="e">
        <f>VLOOKUP(A68,#REF!,3,FALSE)</f>
        <v>#REF!</v>
      </c>
      <c r="F68" s="1" t="e">
        <f>VLOOKUP(A68,#REF!,4,FALSE)</f>
        <v>#REF!</v>
      </c>
      <c r="G68" s="1" t="s">
        <v>1258</v>
      </c>
      <c r="H68" s="10" t="s">
        <v>970</v>
      </c>
    </row>
    <row r="69" spans="1:8" ht="12.75">
      <c r="A69" s="32" t="s">
        <v>769</v>
      </c>
      <c r="B69" s="10" t="s">
        <v>661</v>
      </c>
      <c r="C69" s="10" t="s">
        <v>973</v>
      </c>
      <c r="D69" s="10" t="s">
        <v>976</v>
      </c>
      <c r="E69" s="1" t="e">
        <f>VLOOKUP(A69,#REF!,3,FALSE)</f>
        <v>#REF!</v>
      </c>
      <c r="F69" s="1" t="e">
        <f>VLOOKUP(A69,#REF!,4,FALSE)</f>
        <v>#REF!</v>
      </c>
      <c r="G69" s="1" t="s">
        <v>1258</v>
      </c>
      <c r="H69" s="10" t="s">
        <v>970</v>
      </c>
    </row>
    <row r="70" spans="1:8" ht="12.75">
      <c r="A70" s="32" t="s">
        <v>778</v>
      </c>
      <c r="B70" s="10" t="s">
        <v>650</v>
      </c>
      <c r="C70" s="10" t="s">
        <v>966</v>
      </c>
      <c r="D70" s="10" t="s">
        <v>974</v>
      </c>
      <c r="E70" s="1" t="e">
        <f>VLOOKUP(A70,#REF!,3,FALSE)</f>
        <v>#REF!</v>
      </c>
      <c r="F70" s="1" t="e">
        <f>VLOOKUP(A70,#REF!,4,FALSE)</f>
        <v>#REF!</v>
      </c>
      <c r="H70" s="10" t="s">
        <v>970</v>
      </c>
    </row>
    <row r="71" spans="1:8" ht="12.75">
      <c r="A71" s="32" t="s">
        <v>778</v>
      </c>
      <c r="B71" s="10" t="s">
        <v>655</v>
      </c>
      <c r="C71" s="10" t="s">
        <v>973</v>
      </c>
      <c r="D71" s="10" t="s">
        <v>974</v>
      </c>
      <c r="E71" s="1" t="e">
        <f>VLOOKUP(A71,#REF!,3,FALSE)</f>
        <v>#REF!</v>
      </c>
      <c r="F71" s="1" t="e">
        <f>VLOOKUP(A71,#REF!,4,FALSE)</f>
        <v>#REF!</v>
      </c>
      <c r="G71" s="1" t="s">
        <v>1258</v>
      </c>
      <c r="H71" s="10" t="s">
        <v>970</v>
      </c>
    </row>
    <row r="72" spans="1:8" ht="12.75">
      <c r="A72" s="32" t="s">
        <v>785</v>
      </c>
      <c r="B72" s="10" t="s">
        <v>652</v>
      </c>
      <c r="C72" s="10" t="s">
        <v>966</v>
      </c>
      <c r="D72" s="10" t="s">
        <v>976</v>
      </c>
      <c r="E72" s="1" t="e">
        <f>VLOOKUP(A72,#REF!,3,FALSE)</f>
        <v>#REF!</v>
      </c>
      <c r="F72" s="1" t="e">
        <f>VLOOKUP(A72,#REF!,4,FALSE)</f>
        <v>#REF!</v>
      </c>
      <c r="H72" s="10" t="s">
        <v>970</v>
      </c>
    </row>
    <row r="73" spans="1:8" ht="12.75">
      <c r="A73" s="32" t="s">
        <v>787</v>
      </c>
      <c r="B73" s="10" t="s">
        <v>658</v>
      </c>
      <c r="C73" s="10" t="s">
        <v>966</v>
      </c>
      <c r="D73" s="10" t="s">
        <v>974</v>
      </c>
      <c r="E73" s="1" t="e">
        <f>VLOOKUP(A73,#REF!,3,FALSE)</f>
        <v>#REF!</v>
      </c>
      <c r="F73" s="1" t="e">
        <f>VLOOKUP(A73,#REF!,4,FALSE)</f>
        <v>#REF!</v>
      </c>
      <c r="H73" s="10" t="s">
        <v>970</v>
      </c>
    </row>
    <row r="74" spans="1:8" ht="12.75">
      <c r="A74" s="32" t="s">
        <v>787</v>
      </c>
      <c r="B74" s="10" t="s">
        <v>647</v>
      </c>
      <c r="C74" s="10" t="s">
        <v>966</v>
      </c>
      <c r="D74" s="10" t="s">
        <v>976</v>
      </c>
      <c r="E74" s="1" t="e">
        <f>VLOOKUP(A74,#REF!,3,FALSE)</f>
        <v>#REF!</v>
      </c>
      <c r="F74" s="1" t="e">
        <f>VLOOKUP(A74,#REF!,4,FALSE)</f>
        <v>#REF!</v>
      </c>
      <c r="H74" s="10" t="s">
        <v>970</v>
      </c>
    </row>
    <row r="75" spans="1:8" ht="12.75">
      <c r="A75" s="32" t="s">
        <v>787</v>
      </c>
      <c r="B75" s="10" t="s">
        <v>638</v>
      </c>
      <c r="C75" s="10" t="s">
        <v>966</v>
      </c>
      <c r="D75" s="10" t="s">
        <v>976</v>
      </c>
      <c r="E75" s="1" t="e">
        <f>VLOOKUP(A75,#REF!,3,FALSE)</f>
        <v>#REF!</v>
      </c>
      <c r="F75" s="1" t="e">
        <f>VLOOKUP(A75,#REF!,4,FALSE)</f>
        <v>#REF!</v>
      </c>
      <c r="H75" s="10" t="s">
        <v>970</v>
      </c>
    </row>
    <row r="76" spans="1:8" ht="12.75">
      <c r="A76" s="32" t="s">
        <v>787</v>
      </c>
      <c r="B76" s="10" t="s">
        <v>650</v>
      </c>
      <c r="C76" s="10" t="s">
        <v>973</v>
      </c>
      <c r="D76" s="10" t="s">
        <v>976</v>
      </c>
      <c r="E76" s="1" t="e">
        <f>VLOOKUP(A76,#REF!,3,FALSE)</f>
        <v>#REF!</v>
      </c>
      <c r="F76" s="1" t="e">
        <f>VLOOKUP(A76,#REF!,4,FALSE)</f>
        <v>#REF!</v>
      </c>
      <c r="G76" s="1" t="s">
        <v>1258</v>
      </c>
      <c r="H76" s="10" t="s">
        <v>970</v>
      </c>
    </row>
    <row r="77" spans="1:8" ht="12.75">
      <c r="A77" s="32" t="s">
        <v>787</v>
      </c>
      <c r="B77" s="10" t="s">
        <v>643</v>
      </c>
      <c r="C77" s="10" t="s">
        <v>973</v>
      </c>
      <c r="D77" s="10" t="s">
        <v>976</v>
      </c>
      <c r="E77" s="1" t="e">
        <f>VLOOKUP(A77,#REF!,3,FALSE)</f>
        <v>#REF!</v>
      </c>
      <c r="F77" s="1" t="e">
        <f>VLOOKUP(A77,#REF!,4,FALSE)</f>
        <v>#REF!</v>
      </c>
      <c r="G77" s="1" t="s">
        <v>1258</v>
      </c>
      <c r="H77" s="10" t="s">
        <v>970</v>
      </c>
    </row>
    <row r="78" spans="1:8" ht="12.75">
      <c r="A78" s="32" t="s">
        <v>794</v>
      </c>
      <c r="B78" s="10" t="s">
        <v>644</v>
      </c>
      <c r="C78" s="10" t="s">
        <v>966</v>
      </c>
      <c r="D78" s="10" t="s">
        <v>976</v>
      </c>
      <c r="E78" s="1" t="e">
        <f>VLOOKUP(A78,#REF!,3,FALSE)</f>
        <v>#REF!</v>
      </c>
      <c r="F78" s="1" t="e">
        <f>VLOOKUP(A78,#REF!,4,FALSE)</f>
        <v>#REF!</v>
      </c>
      <c r="H78" s="10" t="s">
        <v>970</v>
      </c>
    </row>
    <row r="79" spans="1:8" ht="12.75">
      <c r="A79" s="32" t="s">
        <v>794</v>
      </c>
      <c r="B79" s="10" t="s">
        <v>638</v>
      </c>
      <c r="C79" s="10" t="s">
        <v>966</v>
      </c>
      <c r="D79" s="10" t="s">
        <v>976</v>
      </c>
      <c r="E79" s="1" t="e">
        <f>VLOOKUP(A79,#REF!,3,FALSE)</f>
        <v>#REF!</v>
      </c>
      <c r="F79" s="1" t="e">
        <f>VLOOKUP(A79,#REF!,4,FALSE)</f>
        <v>#REF!</v>
      </c>
      <c r="H79" s="10" t="s">
        <v>970</v>
      </c>
    </row>
    <row r="80" spans="1:8" ht="12.75">
      <c r="A80" s="32" t="s">
        <v>794</v>
      </c>
      <c r="B80" s="10" t="s">
        <v>643</v>
      </c>
      <c r="C80" s="10" t="s">
        <v>973</v>
      </c>
      <c r="D80" s="10" t="s">
        <v>976</v>
      </c>
      <c r="E80" s="1" t="e">
        <f>VLOOKUP(A80,#REF!,3,FALSE)</f>
        <v>#REF!</v>
      </c>
      <c r="F80" s="1" t="e">
        <f>VLOOKUP(A80,#REF!,4,FALSE)</f>
        <v>#REF!</v>
      </c>
      <c r="G80" s="1" t="s">
        <v>1258</v>
      </c>
      <c r="H80" s="10" t="s">
        <v>970</v>
      </c>
    </row>
    <row r="81" spans="1:8" ht="12.75">
      <c r="A81" s="32" t="s">
        <v>799</v>
      </c>
      <c r="B81" s="10" t="s">
        <v>643</v>
      </c>
      <c r="C81" s="10" t="s">
        <v>966</v>
      </c>
      <c r="D81" s="10" t="s">
        <v>976</v>
      </c>
      <c r="E81" s="1" t="e">
        <f>VLOOKUP(A81,#REF!,3,FALSE)</f>
        <v>#REF!</v>
      </c>
      <c r="F81" s="1" t="e">
        <f>VLOOKUP(A81,#REF!,4,FALSE)</f>
        <v>#REF!</v>
      </c>
      <c r="H81" s="10" t="s">
        <v>970</v>
      </c>
    </row>
    <row r="82" spans="1:8" ht="12.75">
      <c r="A82" s="32" t="s">
        <v>799</v>
      </c>
      <c r="B82" s="10" t="s">
        <v>644</v>
      </c>
      <c r="C82" s="10" t="s">
        <v>973</v>
      </c>
      <c r="D82" s="10" t="s">
        <v>976</v>
      </c>
      <c r="E82" s="1" t="e">
        <f>VLOOKUP(A82,#REF!,3,FALSE)</f>
        <v>#REF!</v>
      </c>
      <c r="F82" s="1" t="e">
        <f>VLOOKUP(A82,#REF!,4,FALSE)</f>
        <v>#REF!</v>
      </c>
      <c r="G82" s="1" t="s">
        <v>1258</v>
      </c>
      <c r="H82" s="10" t="s">
        <v>970</v>
      </c>
    </row>
    <row r="83" spans="1:8" ht="12.75">
      <c r="A83" s="32" t="s">
        <v>802</v>
      </c>
      <c r="B83" s="10" t="s">
        <v>661</v>
      </c>
      <c r="C83" s="10" t="s">
        <v>966</v>
      </c>
      <c r="D83" s="10" t="s">
        <v>974</v>
      </c>
      <c r="E83" s="1" t="e">
        <f>VLOOKUP(A83,#REF!,3,FALSE)</f>
        <v>#REF!</v>
      </c>
      <c r="F83" s="1" t="e">
        <f>VLOOKUP(A83,#REF!,4,FALSE)</f>
        <v>#REF!</v>
      </c>
      <c r="H83" s="10" t="s">
        <v>970</v>
      </c>
    </row>
    <row r="84" spans="1:8" ht="12.75">
      <c r="A84" s="32" t="s">
        <v>802</v>
      </c>
      <c r="B84" s="10" t="s">
        <v>652</v>
      </c>
      <c r="C84" s="10" t="s">
        <v>966</v>
      </c>
      <c r="D84" s="10" t="s">
        <v>974</v>
      </c>
      <c r="E84" s="1" t="e">
        <f>VLOOKUP(A84,#REF!,3,FALSE)</f>
        <v>#REF!</v>
      </c>
      <c r="F84" s="1" t="e">
        <f>VLOOKUP(A84,#REF!,4,FALSE)</f>
        <v>#REF!</v>
      </c>
      <c r="H84" s="10" t="s">
        <v>970</v>
      </c>
    </row>
    <row r="85" spans="1:8" ht="12.75">
      <c r="A85" s="32" t="s">
        <v>802</v>
      </c>
      <c r="B85" s="10" t="s">
        <v>650</v>
      </c>
      <c r="C85" s="10" t="s">
        <v>973</v>
      </c>
      <c r="D85" s="10" t="s">
        <v>974</v>
      </c>
      <c r="E85" s="1" t="e">
        <f>VLOOKUP(A85,#REF!,3,FALSE)</f>
        <v>#REF!</v>
      </c>
      <c r="F85" s="1" t="e">
        <f>VLOOKUP(A85,#REF!,4,FALSE)</f>
        <v>#REF!</v>
      </c>
      <c r="G85" s="1" t="s">
        <v>1258</v>
      </c>
      <c r="H85" s="10" t="s">
        <v>970</v>
      </c>
    </row>
    <row r="86" spans="1:8" ht="12.75">
      <c r="A86" s="32" t="s">
        <v>806</v>
      </c>
      <c r="B86" s="10" t="s">
        <v>647</v>
      </c>
      <c r="C86" s="10" t="s">
        <v>966</v>
      </c>
      <c r="D86" s="10" t="s">
        <v>974</v>
      </c>
      <c r="E86" s="1" t="e">
        <f>VLOOKUP(A86,#REF!,3,FALSE)</f>
        <v>#REF!</v>
      </c>
      <c r="F86" s="1" t="e">
        <f>VLOOKUP(A86,#REF!,4,FALSE)</f>
        <v>#REF!</v>
      </c>
      <c r="H86" s="10" t="s">
        <v>970</v>
      </c>
    </row>
    <row r="87" spans="1:8" ht="12.75">
      <c r="A87" s="32" t="s">
        <v>806</v>
      </c>
      <c r="B87" s="10" t="s">
        <v>655</v>
      </c>
      <c r="C87" s="10" t="s">
        <v>966</v>
      </c>
      <c r="D87" s="10" t="s">
        <v>974</v>
      </c>
      <c r="E87" s="1" t="e">
        <f>VLOOKUP(A87,#REF!,3,FALSE)</f>
        <v>#REF!</v>
      </c>
      <c r="F87" s="1" t="e">
        <f>VLOOKUP(A87,#REF!,4,FALSE)</f>
        <v>#REF!</v>
      </c>
      <c r="H87" s="10" t="s">
        <v>970</v>
      </c>
    </row>
    <row r="88" spans="1:8" ht="12.75">
      <c r="A88" s="32" t="s">
        <v>806</v>
      </c>
      <c r="B88" s="10" t="s">
        <v>650</v>
      </c>
      <c r="C88" s="10" t="s">
        <v>966</v>
      </c>
      <c r="D88" s="10" t="s">
        <v>974</v>
      </c>
      <c r="E88" s="1" t="e">
        <f>VLOOKUP(A88,#REF!,3,FALSE)</f>
        <v>#REF!</v>
      </c>
      <c r="F88" s="1" t="e">
        <f>VLOOKUP(A88,#REF!,4,FALSE)</f>
        <v>#REF!</v>
      </c>
      <c r="H88" s="10" t="s">
        <v>970</v>
      </c>
    </row>
    <row r="89" spans="1:8" ht="12.75">
      <c r="A89" s="32" t="s">
        <v>806</v>
      </c>
      <c r="B89" s="10" t="s">
        <v>644</v>
      </c>
      <c r="C89" s="10" t="s">
        <v>973</v>
      </c>
      <c r="D89" s="10" t="s">
        <v>974</v>
      </c>
      <c r="E89" s="1" t="e">
        <f>VLOOKUP(A89,#REF!,3,FALSE)</f>
        <v>#REF!</v>
      </c>
      <c r="F89" s="1" t="e">
        <f>VLOOKUP(A89,#REF!,4,FALSE)</f>
        <v>#REF!</v>
      </c>
      <c r="G89" s="1" t="s">
        <v>1258</v>
      </c>
      <c r="H89" s="10" t="s">
        <v>970</v>
      </c>
    </row>
    <row r="90" spans="1:8" ht="12.75">
      <c r="A90" s="32" t="s">
        <v>806</v>
      </c>
      <c r="B90" s="10" t="s">
        <v>652</v>
      </c>
      <c r="C90" s="10" t="s">
        <v>973</v>
      </c>
      <c r="D90" s="10" t="s">
        <v>974</v>
      </c>
      <c r="E90" s="1" t="e">
        <f>VLOOKUP(A90,#REF!,3,FALSE)</f>
        <v>#REF!</v>
      </c>
      <c r="F90" s="1" t="e">
        <f>VLOOKUP(A90,#REF!,4,FALSE)</f>
        <v>#REF!</v>
      </c>
      <c r="G90" s="1" t="s">
        <v>1258</v>
      </c>
      <c r="H90" s="10" t="s">
        <v>970</v>
      </c>
    </row>
    <row r="91" spans="1:8" ht="12.75">
      <c r="A91" s="32" t="s">
        <v>812</v>
      </c>
      <c r="B91" s="10" t="s">
        <v>652</v>
      </c>
      <c r="C91" s="10" t="s">
        <v>966</v>
      </c>
      <c r="D91" s="10" t="s">
        <v>974</v>
      </c>
      <c r="E91" s="1" t="e">
        <f>VLOOKUP(A91,#REF!,3,FALSE)</f>
        <v>#REF!</v>
      </c>
      <c r="F91" s="1" t="e">
        <f>VLOOKUP(A91,#REF!,4,FALSE)</f>
        <v>#REF!</v>
      </c>
      <c r="H91" s="10" t="s">
        <v>970</v>
      </c>
    </row>
    <row r="92" spans="1:8" ht="12.75">
      <c r="A92" s="32" t="s">
        <v>812</v>
      </c>
      <c r="B92" s="10" t="s">
        <v>647</v>
      </c>
      <c r="C92" s="10" t="s">
        <v>966</v>
      </c>
      <c r="D92" s="10" t="s">
        <v>974</v>
      </c>
      <c r="E92" s="1" t="e">
        <f>VLOOKUP(A92,#REF!,3,FALSE)</f>
        <v>#REF!</v>
      </c>
      <c r="F92" s="1" t="e">
        <f>VLOOKUP(A92,#REF!,4,FALSE)</f>
        <v>#REF!</v>
      </c>
      <c r="H92" s="10" t="s">
        <v>970</v>
      </c>
    </row>
    <row r="93" spans="1:8" ht="12.75">
      <c r="A93" s="32" t="s">
        <v>812</v>
      </c>
      <c r="B93" s="10" t="s">
        <v>638</v>
      </c>
      <c r="C93" s="10" t="s">
        <v>973</v>
      </c>
      <c r="D93" s="10" t="s">
        <v>974</v>
      </c>
      <c r="E93" s="1" t="e">
        <f>VLOOKUP(A93,#REF!,3,FALSE)</f>
        <v>#REF!</v>
      </c>
      <c r="F93" s="1" t="e">
        <f>VLOOKUP(A93,#REF!,4,FALSE)</f>
        <v>#REF!</v>
      </c>
      <c r="G93" s="1" t="s">
        <v>1258</v>
      </c>
      <c r="H93" s="10" t="s">
        <v>970</v>
      </c>
    </row>
    <row r="94" spans="1:8" ht="12.75">
      <c r="A94" s="32" t="s">
        <v>817</v>
      </c>
      <c r="B94" s="10" t="s">
        <v>650</v>
      </c>
      <c r="C94" s="10" t="s">
        <v>966</v>
      </c>
      <c r="D94" s="10" t="s">
        <v>976</v>
      </c>
      <c r="E94" s="1" t="e">
        <f>VLOOKUP(A94,#REF!,3,FALSE)</f>
        <v>#REF!</v>
      </c>
      <c r="F94" s="1" t="e">
        <f>VLOOKUP(A94,#REF!,4,FALSE)</f>
        <v>#REF!</v>
      </c>
      <c r="H94" s="10" t="s">
        <v>970</v>
      </c>
    </row>
    <row r="95" spans="1:8" ht="12.75">
      <c r="A95" s="32" t="s">
        <v>817</v>
      </c>
      <c r="B95" s="10" t="s">
        <v>658</v>
      </c>
      <c r="C95" s="10" t="s">
        <v>973</v>
      </c>
      <c r="D95" s="10" t="s">
        <v>976</v>
      </c>
      <c r="E95" s="1" t="e">
        <f>VLOOKUP(A95,#REF!,3,FALSE)</f>
        <v>#REF!</v>
      </c>
      <c r="F95" s="1" t="e">
        <f>VLOOKUP(A95,#REF!,4,FALSE)</f>
        <v>#REF!</v>
      </c>
      <c r="G95" s="1" t="s">
        <v>1258</v>
      </c>
      <c r="H95" s="10" t="s">
        <v>970</v>
      </c>
    </row>
    <row r="96" spans="1:8" ht="12.75">
      <c r="A96" s="32" t="s">
        <v>820</v>
      </c>
      <c r="B96" s="10" t="s">
        <v>647</v>
      </c>
      <c r="C96" s="10" t="s">
        <v>966</v>
      </c>
      <c r="D96" s="10" t="s">
        <v>974</v>
      </c>
      <c r="E96" s="1" t="e">
        <f>VLOOKUP(A96,#REF!,3,FALSE)</f>
        <v>#REF!</v>
      </c>
      <c r="F96" s="1" t="e">
        <f>VLOOKUP(A96,#REF!,4,FALSE)</f>
        <v>#REF!</v>
      </c>
      <c r="H96" s="10" t="s">
        <v>970</v>
      </c>
    </row>
    <row r="97" spans="1:8" ht="12.75">
      <c r="A97" s="32" t="s">
        <v>823</v>
      </c>
      <c r="B97" s="10" t="s">
        <v>644</v>
      </c>
      <c r="C97" s="10" t="s">
        <v>966</v>
      </c>
      <c r="D97" s="10" t="s">
        <v>974</v>
      </c>
      <c r="E97" s="1" t="e">
        <f>VLOOKUP(A97,#REF!,3,FALSE)</f>
        <v>#REF!</v>
      </c>
      <c r="F97" s="1" t="e">
        <f>VLOOKUP(A97,#REF!,4,FALSE)</f>
        <v>#REF!</v>
      </c>
      <c r="H97" s="10" t="s">
        <v>970</v>
      </c>
    </row>
    <row r="98" spans="1:8" ht="12.75">
      <c r="A98" s="32" t="s">
        <v>823</v>
      </c>
      <c r="B98" s="10" t="s">
        <v>652</v>
      </c>
      <c r="C98" s="10" t="s">
        <v>966</v>
      </c>
      <c r="D98" s="10" t="s">
        <v>976</v>
      </c>
      <c r="E98" s="1" t="e">
        <f>VLOOKUP(A98,#REF!,3,FALSE)</f>
        <v>#REF!</v>
      </c>
      <c r="F98" s="1" t="e">
        <f>VLOOKUP(A98,#REF!,4,FALSE)</f>
        <v>#REF!</v>
      </c>
      <c r="H98" s="10" t="s">
        <v>970</v>
      </c>
    </row>
    <row r="99" spans="1:8" ht="12.75">
      <c r="A99" s="32" t="s">
        <v>823</v>
      </c>
      <c r="B99" s="10" t="s">
        <v>643</v>
      </c>
      <c r="C99" s="10" t="s">
        <v>973</v>
      </c>
      <c r="D99" s="10" t="s">
        <v>974</v>
      </c>
      <c r="E99" s="1" t="e">
        <f>VLOOKUP(A99,#REF!,3,FALSE)</f>
        <v>#REF!</v>
      </c>
      <c r="F99" s="1" t="e">
        <f>VLOOKUP(A99,#REF!,4,FALSE)</f>
        <v>#REF!</v>
      </c>
      <c r="G99" s="1" t="s">
        <v>1258</v>
      </c>
      <c r="H99" s="10" t="s">
        <v>970</v>
      </c>
    </row>
    <row r="100" spans="1:8" ht="12.75">
      <c r="A100" s="32" t="s">
        <v>823</v>
      </c>
      <c r="B100" s="10" t="s">
        <v>655</v>
      </c>
      <c r="C100" s="10" t="s">
        <v>973</v>
      </c>
      <c r="D100" s="10" t="s">
        <v>976</v>
      </c>
      <c r="E100" s="1" t="e">
        <f>VLOOKUP(A100,#REF!,3,FALSE)</f>
        <v>#REF!</v>
      </c>
      <c r="F100" s="1" t="e">
        <f>VLOOKUP(A100,#REF!,4,FALSE)</f>
        <v>#REF!</v>
      </c>
      <c r="G100" s="1" t="s">
        <v>1258</v>
      </c>
      <c r="H100" s="10" t="s">
        <v>970</v>
      </c>
    </row>
    <row r="101" spans="1:8" ht="12.75">
      <c r="A101" s="32" t="s">
        <v>831</v>
      </c>
      <c r="B101" s="10" t="s">
        <v>652</v>
      </c>
      <c r="C101" s="10" t="s">
        <v>966</v>
      </c>
      <c r="D101" s="10" t="s">
        <v>976</v>
      </c>
      <c r="E101" s="1" t="e">
        <f>VLOOKUP(A101,#REF!,3,FALSE)</f>
        <v>#REF!</v>
      </c>
      <c r="F101" s="1" t="e">
        <f>VLOOKUP(A101,#REF!,4,FALSE)</f>
        <v>#REF!</v>
      </c>
      <c r="H101" s="10" t="s">
        <v>970</v>
      </c>
    </row>
    <row r="102" spans="1:8" ht="12.75">
      <c r="A102" s="32" t="s">
        <v>831</v>
      </c>
      <c r="B102" s="10" t="s">
        <v>647</v>
      </c>
      <c r="C102" s="10" t="s">
        <v>966</v>
      </c>
      <c r="D102" s="10" t="s">
        <v>976</v>
      </c>
      <c r="E102" s="1" t="e">
        <f>VLOOKUP(A102,#REF!,3,FALSE)</f>
        <v>#REF!</v>
      </c>
      <c r="F102" s="1" t="e">
        <f>VLOOKUP(A102,#REF!,4,FALSE)</f>
        <v>#REF!</v>
      </c>
      <c r="H102" s="10" t="s">
        <v>970</v>
      </c>
    </row>
    <row r="103" spans="1:8" ht="12.75">
      <c r="A103" s="32" t="s">
        <v>831</v>
      </c>
      <c r="B103" s="10" t="s">
        <v>644</v>
      </c>
      <c r="C103" s="10" t="s">
        <v>966</v>
      </c>
      <c r="D103" s="10" t="s">
        <v>976</v>
      </c>
      <c r="E103" s="1" t="e">
        <f>VLOOKUP(A103,#REF!,3,FALSE)</f>
        <v>#REF!</v>
      </c>
      <c r="F103" s="1" t="e">
        <f>VLOOKUP(A103,#REF!,4,FALSE)</f>
        <v>#REF!</v>
      </c>
      <c r="H103" s="10" t="s">
        <v>970</v>
      </c>
    </row>
    <row r="104" spans="1:8" ht="12.75">
      <c r="A104" s="32" t="s">
        <v>831</v>
      </c>
      <c r="B104" s="10" t="s">
        <v>655</v>
      </c>
      <c r="C104" s="10" t="s">
        <v>973</v>
      </c>
      <c r="D104" s="10" t="s">
        <v>976</v>
      </c>
      <c r="E104" s="1" t="e">
        <f>VLOOKUP(A104,#REF!,3,FALSE)</f>
        <v>#REF!</v>
      </c>
      <c r="F104" s="1" t="e">
        <f>VLOOKUP(A104,#REF!,4,FALSE)</f>
        <v>#REF!</v>
      </c>
      <c r="G104" s="1" t="s">
        <v>1258</v>
      </c>
      <c r="H104" s="10" t="s">
        <v>970</v>
      </c>
    </row>
    <row r="105" spans="1:8" ht="12.75">
      <c r="A105" s="32" t="s">
        <v>831</v>
      </c>
      <c r="B105" s="10" t="s">
        <v>650</v>
      </c>
      <c r="C105" s="10" t="s">
        <v>973</v>
      </c>
      <c r="D105" s="10" t="s">
        <v>976</v>
      </c>
      <c r="E105" s="1" t="e">
        <f>VLOOKUP(A105,#REF!,3,FALSE)</f>
        <v>#REF!</v>
      </c>
      <c r="F105" s="1" t="e">
        <f>VLOOKUP(A105,#REF!,4,FALSE)</f>
        <v>#REF!</v>
      </c>
      <c r="G105" s="1" t="s">
        <v>1258</v>
      </c>
      <c r="H105" s="10" t="s">
        <v>970</v>
      </c>
    </row>
    <row r="106" spans="1:8" ht="12.75">
      <c r="A106" s="32" t="s">
        <v>837</v>
      </c>
      <c r="B106" s="10" t="s">
        <v>647</v>
      </c>
      <c r="C106" s="10" t="s">
        <v>966</v>
      </c>
      <c r="D106" s="10" t="s">
        <v>976</v>
      </c>
      <c r="E106" s="1" t="e">
        <f>VLOOKUP(A106,#REF!,3,FALSE)</f>
        <v>#REF!</v>
      </c>
      <c r="F106" s="1" t="e">
        <f>VLOOKUP(A106,#REF!,4,FALSE)</f>
        <v>#REF!</v>
      </c>
      <c r="H106" s="10" t="s">
        <v>970</v>
      </c>
    </row>
    <row r="107" spans="1:8" ht="12.75">
      <c r="A107" s="32" t="s">
        <v>837</v>
      </c>
      <c r="B107" s="10" t="s">
        <v>650</v>
      </c>
      <c r="C107" s="10" t="s">
        <v>966</v>
      </c>
      <c r="D107" s="10" t="s">
        <v>976</v>
      </c>
      <c r="E107" s="1" t="e">
        <f>VLOOKUP(A107,#REF!,3,FALSE)</f>
        <v>#REF!</v>
      </c>
      <c r="F107" s="1" t="e">
        <f>VLOOKUP(A107,#REF!,4,FALSE)</f>
        <v>#REF!</v>
      </c>
      <c r="H107" s="10" t="s">
        <v>970</v>
      </c>
    </row>
    <row r="108" spans="1:8" ht="12.75">
      <c r="A108" s="32" t="s">
        <v>837</v>
      </c>
      <c r="B108" s="10" t="s">
        <v>638</v>
      </c>
      <c r="C108" s="10" t="s">
        <v>966</v>
      </c>
      <c r="D108" s="10" t="s">
        <v>976</v>
      </c>
      <c r="E108" s="1" t="e">
        <f>VLOOKUP(A108,#REF!,3,FALSE)</f>
        <v>#REF!</v>
      </c>
      <c r="F108" s="1" t="e">
        <f>VLOOKUP(A108,#REF!,4,FALSE)</f>
        <v>#REF!</v>
      </c>
      <c r="H108" s="10" t="s">
        <v>970</v>
      </c>
    </row>
    <row r="109" spans="1:8" ht="12.75">
      <c r="A109" s="32" t="s">
        <v>837</v>
      </c>
      <c r="B109" s="10" t="s">
        <v>643</v>
      </c>
      <c r="C109" s="10" t="s">
        <v>973</v>
      </c>
      <c r="D109" s="10" t="s">
        <v>976</v>
      </c>
      <c r="E109" s="1" t="e">
        <f>VLOOKUP(A109,#REF!,3,FALSE)</f>
        <v>#REF!</v>
      </c>
      <c r="F109" s="1" t="e">
        <f>VLOOKUP(A109,#REF!,4,FALSE)</f>
        <v>#REF!</v>
      </c>
      <c r="G109" s="1" t="s">
        <v>1258</v>
      </c>
      <c r="H109" s="10" t="s">
        <v>970</v>
      </c>
    </row>
    <row r="110" spans="1:8" ht="12.75">
      <c r="A110" s="32" t="s">
        <v>842</v>
      </c>
      <c r="B110" s="10" t="s">
        <v>647</v>
      </c>
      <c r="C110" s="10" t="s">
        <v>966</v>
      </c>
      <c r="D110" s="10" t="s">
        <v>974</v>
      </c>
      <c r="E110" s="1" t="e">
        <f>VLOOKUP(A110,#REF!,3,FALSE)</f>
        <v>#REF!</v>
      </c>
      <c r="F110" s="1" t="e">
        <f>VLOOKUP(A110,#REF!,4,FALSE)</f>
        <v>#REF!</v>
      </c>
      <c r="H110" s="10" t="s">
        <v>970</v>
      </c>
    </row>
    <row r="111" spans="1:8" ht="12.75">
      <c r="A111" s="32" t="s">
        <v>842</v>
      </c>
      <c r="B111" s="10" t="s">
        <v>655</v>
      </c>
      <c r="C111" s="10" t="s">
        <v>973</v>
      </c>
      <c r="D111" s="10" t="s">
        <v>974</v>
      </c>
      <c r="E111" s="1" t="e">
        <f>VLOOKUP(A111,#REF!,3,FALSE)</f>
        <v>#REF!</v>
      </c>
      <c r="F111" s="1" t="e">
        <f>VLOOKUP(A111,#REF!,4,FALSE)</f>
        <v>#REF!</v>
      </c>
      <c r="G111" s="1" t="s">
        <v>1258</v>
      </c>
      <c r="H111" s="10" t="s">
        <v>970</v>
      </c>
    </row>
    <row r="112" spans="1:8" ht="12.75">
      <c r="A112" s="32" t="s">
        <v>851</v>
      </c>
      <c r="B112" s="10" t="s">
        <v>650</v>
      </c>
      <c r="C112" s="10" t="s">
        <v>966</v>
      </c>
      <c r="D112" s="10" t="s">
        <v>974</v>
      </c>
      <c r="E112" s="1" t="e">
        <f>VLOOKUP(A112,#REF!,3,FALSE)</f>
        <v>#REF!</v>
      </c>
      <c r="F112" s="1" t="e">
        <f>VLOOKUP(A112,#REF!,4,FALSE)</f>
        <v>#REF!</v>
      </c>
      <c r="H112" s="10" t="s">
        <v>970</v>
      </c>
    </row>
    <row r="113" spans="1:8" ht="12.75">
      <c r="A113" s="32" t="s">
        <v>851</v>
      </c>
      <c r="B113" s="10" t="s">
        <v>661</v>
      </c>
      <c r="C113" s="10" t="s">
        <v>973</v>
      </c>
      <c r="D113" s="10" t="s">
        <v>974</v>
      </c>
      <c r="E113" s="1" t="e">
        <f>VLOOKUP(A113,#REF!,3,FALSE)</f>
        <v>#REF!</v>
      </c>
      <c r="F113" s="1" t="e">
        <f>VLOOKUP(A113,#REF!,4,FALSE)</f>
        <v>#REF!</v>
      </c>
      <c r="G113" s="1" t="s">
        <v>1258</v>
      </c>
      <c r="H113" s="10" t="s">
        <v>970</v>
      </c>
    </row>
    <row r="114" spans="1:8" ht="12.75">
      <c r="A114" s="32" t="s">
        <v>851</v>
      </c>
      <c r="B114" s="10" t="s">
        <v>644</v>
      </c>
      <c r="C114" s="10" t="s">
        <v>973</v>
      </c>
      <c r="D114" s="10" t="s">
        <v>976</v>
      </c>
      <c r="E114" s="1" t="e">
        <f>VLOOKUP(A114,#REF!,3,FALSE)</f>
        <v>#REF!</v>
      </c>
      <c r="F114" s="1" t="e">
        <f>VLOOKUP(A114,#REF!,4,FALSE)</f>
        <v>#REF!</v>
      </c>
      <c r="G114" s="1" t="s">
        <v>1258</v>
      </c>
      <c r="H114" s="10" t="s">
        <v>970</v>
      </c>
    </row>
    <row r="115" spans="1:8" ht="12.75">
      <c r="A115" s="32" t="s">
        <v>857</v>
      </c>
      <c r="B115" s="10" t="s">
        <v>643</v>
      </c>
      <c r="C115" s="10" t="s">
        <v>966</v>
      </c>
      <c r="D115" s="10" t="s">
        <v>974</v>
      </c>
      <c r="E115" s="1" t="e">
        <f>VLOOKUP(A115,#REF!,3,FALSE)</f>
        <v>#REF!</v>
      </c>
      <c r="F115" s="1" t="e">
        <f>VLOOKUP(A115,#REF!,4,FALSE)</f>
        <v>#REF!</v>
      </c>
      <c r="H115" s="10" t="s">
        <v>970</v>
      </c>
    </row>
    <row r="116" spans="1:8" ht="12.75">
      <c r="A116" s="32" t="s">
        <v>857</v>
      </c>
      <c r="B116" s="10" t="s">
        <v>655</v>
      </c>
      <c r="C116" s="10" t="s">
        <v>966</v>
      </c>
      <c r="D116" s="10" t="s">
        <v>974</v>
      </c>
      <c r="E116" s="1" t="e">
        <f>VLOOKUP(A116,#REF!,3,FALSE)</f>
        <v>#REF!</v>
      </c>
      <c r="F116" s="1" t="e">
        <f>VLOOKUP(A116,#REF!,4,FALSE)</f>
        <v>#REF!</v>
      </c>
      <c r="H116" s="10" t="s">
        <v>970</v>
      </c>
    </row>
    <row r="117" spans="1:8" ht="12.75">
      <c r="A117" s="32" t="s">
        <v>857</v>
      </c>
      <c r="B117" s="10" t="s">
        <v>644</v>
      </c>
      <c r="C117" s="10" t="s">
        <v>966</v>
      </c>
      <c r="D117" s="10" t="s">
        <v>974</v>
      </c>
      <c r="E117" s="1" t="e">
        <f>VLOOKUP(A117,#REF!,3,FALSE)</f>
        <v>#REF!</v>
      </c>
      <c r="F117" s="1" t="e">
        <f>VLOOKUP(A117,#REF!,4,FALSE)</f>
        <v>#REF!</v>
      </c>
      <c r="H117" s="10" t="s">
        <v>970</v>
      </c>
    </row>
    <row r="118" spans="1:8" ht="12.75">
      <c r="A118" s="32" t="s">
        <v>857</v>
      </c>
      <c r="B118" s="10" t="s">
        <v>650</v>
      </c>
      <c r="C118" s="10" t="s">
        <v>966</v>
      </c>
      <c r="D118" s="10" t="s">
        <v>976</v>
      </c>
      <c r="E118" s="1" t="e">
        <f>VLOOKUP(A118,#REF!,3,FALSE)</f>
        <v>#REF!</v>
      </c>
      <c r="F118" s="1" t="e">
        <f>VLOOKUP(A118,#REF!,4,FALSE)</f>
        <v>#REF!</v>
      </c>
      <c r="H118" s="10" t="s">
        <v>970</v>
      </c>
    </row>
    <row r="119" spans="1:8" ht="12.75">
      <c r="A119" s="32" t="s">
        <v>857</v>
      </c>
      <c r="B119" s="10" t="s">
        <v>638</v>
      </c>
      <c r="C119" s="10" t="s">
        <v>966</v>
      </c>
      <c r="D119" s="10" t="s">
        <v>976</v>
      </c>
      <c r="E119" s="1" t="e">
        <f>VLOOKUP(A119,#REF!,3,FALSE)</f>
        <v>#REF!</v>
      </c>
      <c r="F119" s="1" t="e">
        <f>VLOOKUP(A119,#REF!,4,FALSE)</f>
        <v>#REF!</v>
      </c>
      <c r="H119" s="10" t="s">
        <v>970</v>
      </c>
    </row>
    <row r="120" spans="1:8" ht="12.75">
      <c r="A120" s="32" t="s">
        <v>857</v>
      </c>
      <c r="B120" s="10" t="s">
        <v>652</v>
      </c>
      <c r="C120" s="10" t="s">
        <v>973</v>
      </c>
      <c r="D120" s="10" t="s">
        <v>974</v>
      </c>
      <c r="E120" s="1" t="e">
        <f>VLOOKUP(A120,#REF!,3,FALSE)</f>
        <v>#REF!</v>
      </c>
      <c r="F120" s="1" t="e">
        <f>VLOOKUP(A120,#REF!,4,FALSE)</f>
        <v>#REF!</v>
      </c>
      <c r="G120" s="1" t="s">
        <v>1258</v>
      </c>
      <c r="H120" s="10" t="s">
        <v>970</v>
      </c>
    </row>
    <row r="121" spans="1:8" ht="12.75">
      <c r="A121" s="32" t="s">
        <v>857</v>
      </c>
      <c r="B121" s="10" t="s">
        <v>658</v>
      </c>
      <c r="C121" s="10" t="s">
        <v>973</v>
      </c>
      <c r="D121" s="10" t="s">
        <v>974</v>
      </c>
      <c r="E121" s="1" t="e">
        <f>VLOOKUP(A121,#REF!,3,FALSE)</f>
        <v>#REF!</v>
      </c>
      <c r="F121" s="1" t="e">
        <f>VLOOKUP(A121,#REF!,4,FALSE)</f>
        <v>#REF!</v>
      </c>
      <c r="G121" s="1" t="s">
        <v>1258</v>
      </c>
      <c r="H121" s="10" t="s">
        <v>970</v>
      </c>
    </row>
    <row r="122" spans="1:8" ht="12.75">
      <c r="A122" s="32" t="s">
        <v>857</v>
      </c>
      <c r="B122" s="10" t="s">
        <v>661</v>
      </c>
      <c r="C122" s="10" t="s">
        <v>973</v>
      </c>
      <c r="D122" s="10" t="s">
        <v>976</v>
      </c>
      <c r="E122" s="1" t="e">
        <f>VLOOKUP(A122,#REF!,3,FALSE)</f>
        <v>#REF!</v>
      </c>
      <c r="F122" s="1" t="e">
        <f>VLOOKUP(A122,#REF!,4,FALSE)</f>
        <v>#REF!</v>
      </c>
      <c r="G122" s="1" t="s">
        <v>1258</v>
      </c>
      <c r="H122" s="10" t="s">
        <v>970</v>
      </c>
    </row>
    <row r="123" spans="1:8" ht="12.75">
      <c r="A123" s="32" t="s">
        <v>857</v>
      </c>
      <c r="B123" s="10" t="s">
        <v>647</v>
      </c>
      <c r="C123" s="10" t="s">
        <v>973</v>
      </c>
      <c r="D123" s="10" t="s">
        <v>976</v>
      </c>
      <c r="E123" s="1" t="e">
        <f>VLOOKUP(A123,#REF!,3,FALSE)</f>
        <v>#REF!</v>
      </c>
      <c r="F123" s="1" t="e">
        <f>VLOOKUP(A123,#REF!,4,FALSE)</f>
        <v>#REF!</v>
      </c>
      <c r="G123" s="1" t="s">
        <v>1258</v>
      </c>
      <c r="H123" s="10" t="s">
        <v>970</v>
      </c>
    </row>
    <row r="124" spans="1:8" ht="12.75">
      <c r="A124" s="32" t="s">
        <v>867</v>
      </c>
      <c r="B124" s="10" t="s">
        <v>650</v>
      </c>
      <c r="C124" s="10" t="s">
        <v>966</v>
      </c>
      <c r="D124" s="10" t="s">
        <v>974</v>
      </c>
      <c r="E124" s="1" t="e">
        <f>VLOOKUP(A124,#REF!,3,FALSE)</f>
        <v>#REF!</v>
      </c>
      <c r="F124" s="1" t="e">
        <f>VLOOKUP(A124,#REF!,4,FALSE)</f>
        <v>#REF!</v>
      </c>
      <c r="H124" s="10" t="s">
        <v>970</v>
      </c>
    </row>
    <row r="125" spans="1:8" ht="12.75">
      <c r="A125" s="32" t="s">
        <v>869</v>
      </c>
      <c r="B125" s="10" t="s">
        <v>644</v>
      </c>
      <c r="C125" s="10" t="s">
        <v>966</v>
      </c>
      <c r="D125" s="10" t="s">
        <v>974</v>
      </c>
      <c r="E125" s="1" t="e">
        <f>VLOOKUP(A125,#REF!,3,FALSE)</f>
        <v>#REF!</v>
      </c>
      <c r="F125" s="1" t="e">
        <f>VLOOKUP(A125,#REF!,4,FALSE)</f>
        <v>#REF!</v>
      </c>
      <c r="H125" s="10" t="s">
        <v>970</v>
      </c>
    </row>
    <row r="126" spans="1:8" ht="12.75">
      <c r="A126" s="32" t="s">
        <v>871</v>
      </c>
      <c r="B126" s="10" t="s">
        <v>650</v>
      </c>
      <c r="C126" s="10" t="s">
        <v>966</v>
      </c>
      <c r="D126" s="10" t="s">
        <v>976</v>
      </c>
      <c r="E126" s="1" t="e">
        <f>VLOOKUP(A126,#REF!,3,FALSE)</f>
        <v>#REF!</v>
      </c>
      <c r="F126" s="1" t="e">
        <f>VLOOKUP(A126,#REF!,4,FALSE)</f>
        <v>#REF!</v>
      </c>
      <c r="H126" s="10" t="s">
        <v>970</v>
      </c>
    </row>
    <row r="127" spans="1:8" ht="12.75">
      <c r="A127" s="32" t="s">
        <v>871</v>
      </c>
      <c r="B127" s="10" t="s">
        <v>643</v>
      </c>
      <c r="C127" s="10" t="s">
        <v>966</v>
      </c>
      <c r="D127" s="10" t="s">
        <v>976</v>
      </c>
      <c r="E127" s="1" t="e">
        <f>VLOOKUP(A127,#REF!,3,FALSE)</f>
        <v>#REF!</v>
      </c>
      <c r="F127" s="1" t="e">
        <f>VLOOKUP(A127,#REF!,4,FALSE)</f>
        <v>#REF!</v>
      </c>
      <c r="H127" s="10" t="s">
        <v>970</v>
      </c>
    </row>
    <row r="128" spans="1:8" ht="12.75">
      <c r="A128" s="32" t="s">
        <v>871</v>
      </c>
      <c r="B128" s="10" t="s">
        <v>658</v>
      </c>
      <c r="C128" s="10" t="s">
        <v>966</v>
      </c>
      <c r="D128" s="10" t="s">
        <v>976</v>
      </c>
      <c r="E128" s="1" t="e">
        <f>VLOOKUP(A128,#REF!,3,FALSE)</f>
        <v>#REF!</v>
      </c>
      <c r="F128" s="1" t="e">
        <f>VLOOKUP(A128,#REF!,4,FALSE)</f>
        <v>#REF!</v>
      </c>
      <c r="H128" s="10" t="s">
        <v>970</v>
      </c>
    </row>
    <row r="129" spans="1:8" ht="12.75">
      <c r="A129" s="32" t="s">
        <v>871</v>
      </c>
      <c r="B129" s="10" t="s">
        <v>652</v>
      </c>
      <c r="C129" s="10" t="s">
        <v>973</v>
      </c>
      <c r="D129" s="10" t="s">
        <v>976</v>
      </c>
      <c r="E129" s="1" t="e">
        <f>VLOOKUP(A129,#REF!,3,FALSE)</f>
        <v>#REF!</v>
      </c>
      <c r="F129" s="1" t="e">
        <f>VLOOKUP(A129,#REF!,4,FALSE)</f>
        <v>#REF!</v>
      </c>
      <c r="G129" s="1" t="s">
        <v>1258</v>
      </c>
      <c r="H129" s="10" t="s">
        <v>970</v>
      </c>
    </row>
    <row r="130" spans="1:8" ht="12.75">
      <c r="A130" s="32" t="s">
        <v>871</v>
      </c>
      <c r="B130" s="10" t="s">
        <v>661</v>
      </c>
      <c r="C130" s="10" t="s">
        <v>973</v>
      </c>
      <c r="D130" s="10" t="s">
        <v>976</v>
      </c>
      <c r="E130" s="1" t="e">
        <f>VLOOKUP(A130,#REF!,3,FALSE)</f>
        <v>#REF!</v>
      </c>
      <c r="F130" s="1" t="e">
        <f>VLOOKUP(A130,#REF!,4,FALSE)</f>
        <v>#REF!</v>
      </c>
      <c r="G130" s="1" t="s">
        <v>1258</v>
      </c>
      <c r="H130" s="10" t="s">
        <v>970</v>
      </c>
    </row>
    <row r="131" spans="1:8" ht="12.75">
      <c r="A131" s="32" t="s">
        <v>877</v>
      </c>
      <c r="B131" s="10" t="s">
        <v>644</v>
      </c>
      <c r="C131" s="10" t="s">
        <v>966</v>
      </c>
      <c r="D131" s="10" t="s">
        <v>974</v>
      </c>
      <c r="E131" s="1" t="e">
        <f>VLOOKUP(A131,#REF!,3,FALSE)</f>
        <v>#REF!</v>
      </c>
      <c r="F131" s="1" t="e">
        <f>VLOOKUP(A131,#REF!,4,FALSE)</f>
        <v>#REF!</v>
      </c>
      <c r="H131" s="10" t="s">
        <v>970</v>
      </c>
    </row>
    <row r="132" spans="1:8" ht="12.75">
      <c r="A132" s="32" t="s">
        <v>877</v>
      </c>
      <c r="B132" s="10" t="s">
        <v>655</v>
      </c>
      <c r="C132" s="10" t="s">
        <v>966</v>
      </c>
      <c r="D132" s="10" t="s">
        <v>974</v>
      </c>
      <c r="E132" s="1" t="e">
        <f>VLOOKUP(A132,#REF!,3,FALSE)</f>
        <v>#REF!</v>
      </c>
      <c r="F132" s="1" t="e">
        <f>VLOOKUP(A132,#REF!,4,FALSE)</f>
        <v>#REF!</v>
      </c>
      <c r="H132" s="10" t="s">
        <v>970</v>
      </c>
    </row>
    <row r="133" spans="1:8" ht="12.75">
      <c r="A133" s="32" t="s">
        <v>877</v>
      </c>
      <c r="B133" s="10" t="s">
        <v>650</v>
      </c>
      <c r="C133" s="10" t="s">
        <v>966</v>
      </c>
      <c r="D133" s="10" t="s">
        <v>974</v>
      </c>
      <c r="E133" s="1" t="e">
        <f>VLOOKUP(A133,#REF!,3,FALSE)</f>
        <v>#REF!</v>
      </c>
      <c r="F133" s="1" t="e">
        <f>VLOOKUP(A133,#REF!,4,FALSE)</f>
        <v>#REF!</v>
      </c>
      <c r="H133" s="10" t="s">
        <v>970</v>
      </c>
    </row>
    <row r="134" spans="1:8" ht="12.75">
      <c r="A134" s="32" t="s">
        <v>877</v>
      </c>
      <c r="B134" s="10" t="s">
        <v>658</v>
      </c>
      <c r="C134" s="10" t="s">
        <v>966</v>
      </c>
      <c r="D134" s="10" t="s">
        <v>974</v>
      </c>
      <c r="E134" s="1" t="e">
        <f>VLOOKUP(A134,#REF!,3,FALSE)</f>
        <v>#REF!</v>
      </c>
      <c r="F134" s="1" t="e">
        <f>VLOOKUP(A134,#REF!,4,FALSE)</f>
        <v>#REF!</v>
      </c>
      <c r="H134" s="10" t="s">
        <v>970</v>
      </c>
    </row>
    <row r="135" spans="1:8" ht="12.75">
      <c r="A135" s="32" t="s">
        <v>877</v>
      </c>
      <c r="B135" s="10" t="s">
        <v>643</v>
      </c>
      <c r="C135" s="10" t="s">
        <v>966</v>
      </c>
      <c r="D135" s="10" t="s">
        <v>974</v>
      </c>
      <c r="E135" s="1" t="e">
        <f>VLOOKUP(A135,#REF!,3,FALSE)</f>
        <v>#REF!</v>
      </c>
      <c r="F135" s="1" t="e">
        <f>VLOOKUP(A135,#REF!,4,FALSE)</f>
        <v>#REF!</v>
      </c>
      <c r="H135" s="10" t="s">
        <v>970</v>
      </c>
    </row>
    <row r="136" spans="1:8" ht="12.75">
      <c r="A136" s="32" t="s">
        <v>877</v>
      </c>
      <c r="B136" s="10" t="s">
        <v>661</v>
      </c>
      <c r="C136" s="10" t="s">
        <v>973</v>
      </c>
      <c r="D136" s="10" t="s">
        <v>974</v>
      </c>
      <c r="E136" s="1" t="e">
        <f>VLOOKUP(A136,#REF!,3,FALSE)</f>
        <v>#REF!</v>
      </c>
      <c r="F136" s="1" t="e">
        <f>VLOOKUP(A136,#REF!,4,FALSE)</f>
        <v>#REF!</v>
      </c>
      <c r="G136" s="1" t="s">
        <v>1258</v>
      </c>
      <c r="H136" s="10" t="s">
        <v>970</v>
      </c>
    </row>
    <row r="137" spans="1:8" ht="12.75">
      <c r="A137" s="32" t="s">
        <v>877</v>
      </c>
      <c r="B137" s="10" t="s">
        <v>647</v>
      </c>
      <c r="C137" s="10" t="s">
        <v>973</v>
      </c>
      <c r="D137" s="10" t="s">
        <v>974</v>
      </c>
      <c r="E137" s="1" t="e">
        <f>VLOOKUP(A137,#REF!,3,FALSE)</f>
        <v>#REF!</v>
      </c>
      <c r="F137" s="1" t="e">
        <f>VLOOKUP(A137,#REF!,4,FALSE)</f>
        <v>#REF!</v>
      </c>
      <c r="G137" s="1" t="s">
        <v>1258</v>
      </c>
      <c r="H137" s="10" t="s">
        <v>970</v>
      </c>
    </row>
    <row r="138" spans="1:8" ht="12.75">
      <c r="A138" s="32" t="s">
        <v>877</v>
      </c>
      <c r="B138" s="10" t="s">
        <v>652</v>
      </c>
      <c r="C138" s="10" t="s">
        <v>973</v>
      </c>
      <c r="D138" s="10" t="s">
        <v>974</v>
      </c>
      <c r="E138" s="1" t="e">
        <f>VLOOKUP(A138,#REF!,3,FALSE)</f>
        <v>#REF!</v>
      </c>
      <c r="F138" s="1" t="e">
        <f>VLOOKUP(A138,#REF!,4,FALSE)</f>
        <v>#REF!</v>
      </c>
      <c r="G138" s="1" t="s">
        <v>1258</v>
      </c>
      <c r="H138" s="10" t="s">
        <v>970</v>
      </c>
    </row>
    <row r="139" spans="1:8" ht="12.75">
      <c r="A139" s="32" t="s">
        <v>877</v>
      </c>
      <c r="B139" s="10" t="s">
        <v>638</v>
      </c>
      <c r="C139" s="10" t="s">
        <v>973</v>
      </c>
      <c r="D139" s="10" t="s">
        <v>974</v>
      </c>
      <c r="E139" s="1" t="e">
        <f>VLOOKUP(A139,#REF!,3,FALSE)</f>
        <v>#REF!</v>
      </c>
      <c r="F139" s="1" t="e">
        <f>VLOOKUP(A139,#REF!,4,FALSE)</f>
        <v>#REF!</v>
      </c>
      <c r="G139" s="1" t="s">
        <v>1258</v>
      </c>
      <c r="H139" s="10" t="s">
        <v>970</v>
      </c>
    </row>
    <row r="140" spans="1:8" ht="12.75">
      <c r="A140" s="32" t="s">
        <v>887</v>
      </c>
      <c r="B140" s="10" t="s">
        <v>650</v>
      </c>
      <c r="C140" s="10" t="s">
        <v>966</v>
      </c>
      <c r="D140" s="10" t="s">
        <v>974</v>
      </c>
      <c r="E140" s="1" t="e">
        <f>VLOOKUP(A140,#REF!,3,FALSE)</f>
        <v>#REF!</v>
      </c>
      <c r="F140" s="1" t="e">
        <f>VLOOKUP(A140,#REF!,4,FALSE)</f>
        <v>#REF!</v>
      </c>
      <c r="H140" s="10" t="s">
        <v>970</v>
      </c>
    </row>
    <row r="141" spans="1:8" ht="12.75">
      <c r="A141" s="32" t="s">
        <v>887</v>
      </c>
      <c r="B141" s="10" t="s">
        <v>643</v>
      </c>
      <c r="C141" s="10" t="s">
        <v>966</v>
      </c>
      <c r="D141" s="10" t="s">
        <v>974</v>
      </c>
      <c r="E141" s="1" t="e">
        <f>VLOOKUP(A141,#REF!,3,FALSE)</f>
        <v>#REF!</v>
      </c>
      <c r="F141" s="1" t="e">
        <f>VLOOKUP(A141,#REF!,4,FALSE)</f>
        <v>#REF!</v>
      </c>
      <c r="H141" s="10" t="s">
        <v>970</v>
      </c>
    </row>
    <row r="142" spans="1:8" ht="12.75">
      <c r="A142" s="32" t="s">
        <v>887</v>
      </c>
      <c r="B142" s="10" t="s">
        <v>638</v>
      </c>
      <c r="C142" s="10" t="s">
        <v>966</v>
      </c>
      <c r="D142" s="10" t="s">
        <v>976</v>
      </c>
      <c r="E142" s="1" t="e">
        <f>VLOOKUP(A142,#REF!,3,FALSE)</f>
        <v>#REF!</v>
      </c>
      <c r="F142" s="1" t="e">
        <f>VLOOKUP(A142,#REF!,4,FALSE)</f>
        <v>#REF!</v>
      </c>
      <c r="H142" s="10" t="s">
        <v>970</v>
      </c>
    </row>
    <row r="143" spans="1:8" ht="12.75">
      <c r="A143" s="32" t="s">
        <v>887</v>
      </c>
      <c r="B143" s="10" t="s">
        <v>655</v>
      </c>
      <c r="C143" s="10" t="s">
        <v>966</v>
      </c>
      <c r="D143" s="10" t="s">
        <v>976</v>
      </c>
      <c r="E143" s="1" t="e">
        <f>VLOOKUP(A143,#REF!,3,FALSE)</f>
        <v>#REF!</v>
      </c>
      <c r="F143" s="1" t="e">
        <f>VLOOKUP(A143,#REF!,4,FALSE)</f>
        <v>#REF!</v>
      </c>
      <c r="H143" s="10" t="s">
        <v>970</v>
      </c>
    </row>
    <row r="144" spans="1:8" ht="12.75">
      <c r="A144" s="32" t="s">
        <v>887</v>
      </c>
      <c r="B144" s="10" t="s">
        <v>658</v>
      </c>
      <c r="C144" s="10" t="s">
        <v>966</v>
      </c>
      <c r="D144" s="10" t="s">
        <v>976</v>
      </c>
      <c r="E144" s="1" t="e">
        <f>VLOOKUP(A144,#REF!,3,FALSE)</f>
        <v>#REF!</v>
      </c>
      <c r="F144" s="1" t="e">
        <f>VLOOKUP(A144,#REF!,4,FALSE)</f>
        <v>#REF!</v>
      </c>
      <c r="H144" s="10" t="s">
        <v>970</v>
      </c>
    </row>
    <row r="145" spans="1:8" ht="12.75">
      <c r="A145" s="32" t="s">
        <v>887</v>
      </c>
      <c r="B145" s="10" t="s">
        <v>652</v>
      </c>
      <c r="C145" s="10" t="s">
        <v>973</v>
      </c>
      <c r="D145" s="10" t="s">
        <v>974</v>
      </c>
      <c r="E145" s="1" t="e">
        <f>VLOOKUP(A145,#REF!,3,FALSE)</f>
        <v>#REF!</v>
      </c>
      <c r="F145" s="1" t="e">
        <f>VLOOKUP(A145,#REF!,4,FALSE)</f>
        <v>#REF!</v>
      </c>
      <c r="G145" s="1" t="s">
        <v>1258</v>
      </c>
      <c r="H145" s="10" t="s">
        <v>970</v>
      </c>
    </row>
    <row r="146" spans="1:8" ht="12.75">
      <c r="A146" s="32" t="s">
        <v>887</v>
      </c>
      <c r="B146" s="10" t="s">
        <v>647</v>
      </c>
      <c r="C146" s="10" t="s">
        <v>973</v>
      </c>
      <c r="D146" s="10" t="s">
        <v>976</v>
      </c>
      <c r="E146" s="1" t="e">
        <f>VLOOKUP(A146,#REF!,3,FALSE)</f>
        <v>#REF!</v>
      </c>
      <c r="F146" s="1" t="e">
        <f>VLOOKUP(A146,#REF!,4,FALSE)</f>
        <v>#REF!</v>
      </c>
      <c r="G146" s="1" t="s">
        <v>1258</v>
      </c>
      <c r="H146" s="10" t="s">
        <v>970</v>
      </c>
    </row>
    <row r="147" spans="1:8" ht="12.75">
      <c r="A147" s="32" t="s">
        <v>887</v>
      </c>
      <c r="B147" s="10" t="s">
        <v>661</v>
      </c>
      <c r="C147" s="10" t="s">
        <v>973</v>
      </c>
      <c r="D147" s="10" t="s">
        <v>976</v>
      </c>
      <c r="E147" s="1" t="e">
        <f>VLOOKUP(A147,#REF!,3,FALSE)</f>
        <v>#REF!</v>
      </c>
      <c r="F147" s="1" t="e">
        <f>VLOOKUP(A147,#REF!,4,FALSE)</f>
        <v>#REF!</v>
      </c>
      <c r="G147" s="1" t="s">
        <v>1258</v>
      </c>
      <c r="H147" s="10" t="s">
        <v>970</v>
      </c>
    </row>
    <row r="148" spans="1:8" ht="12.75">
      <c r="A148" s="32" t="s">
        <v>896</v>
      </c>
      <c r="B148" s="10" t="s">
        <v>644</v>
      </c>
      <c r="C148" s="10" t="s">
        <v>966</v>
      </c>
      <c r="D148" s="10" t="s">
        <v>974</v>
      </c>
      <c r="E148" s="1" t="e">
        <f>VLOOKUP(A148,#REF!,3,FALSE)</f>
        <v>#REF!</v>
      </c>
      <c r="F148" s="1" t="e">
        <f>VLOOKUP(A148,#REF!,4,FALSE)</f>
        <v>#REF!</v>
      </c>
      <c r="H148" s="10" t="s">
        <v>970</v>
      </c>
    </row>
    <row r="149" spans="1:8" ht="12.75">
      <c r="A149" s="32" t="s">
        <v>896</v>
      </c>
      <c r="B149" s="10" t="s">
        <v>658</v>
      </c>
      <c r="C149" s="10" t="s">
        <v>966</v>
      </c>
      <c r="D149" s="10" t="s">
        <v>976</v>
      </c>
      <c r="E149" s="1" t="e">
        <f>VLOOKUP(A149,#REF!,3,FALSE)</f>
        <v>#REF!</v>
      </c>
      <c r="F149" s="1" t="e">
        <f>VLOOKUP(A149,#REF!,4,FALSE)</f>
        <v>#REF!</v>
      </c>
      <c r="H149" s="10" t="s">
        <v>970</v>
      </c>
    </row>
    <row r="150" spans="1:8" ht="12.75">
      <c r="A150" s="32" t="s">
        <v>896</v>
      </c>
      <c r="B150" s="10" t="s">
        <v>647</v>
      </c>
      <c r="C150" s="10" t="s">
        <v>966</v>
      </c>
      <c r="D150" s="10" t="s">
        <v>976</v>
      </c>
      <c r="E150" s="1" t="e">
        <f>VLOOKUP(A150,#REF!,3,FALSE)</f>
        <v>#REF!</v>
      </c>
      <c r="F150" s="1" t="e">
        <f>VLOOKUP(A150,#REF!,4,FALSE)</f>
        <v>#REF!</v>
      </c>
      <c r="H150" s="10" t="s">
        <v>970</v>
      </c>
    </row>
    <row r="151" spans="1:8" ht="12.75">
      <c r="A151" s="32" t="s">
        <v>896</v>
      </c>
      <c r="B151" s="10" t="s">
        <v>652</v>
      </c>
      <c r="C151" s="10" t="s">
        <v>966</v>
      </c>
      <c r="D151" s="10" t="s">
        <v>976</v>
      </c>
      <c r="E151" s="1" t="e">
        <f>VLOOKUP(A151,#REF!,3,FALSE)</f>
        <v>#REF!</v>
      </c>
      <c r="F151" s="1" t="e">
        <f>VLOOKUP(A151,#REF!,4,FALSE)</f>
        <v>#REF!</v>
      </c>
      <c r="H151" s="10" t="s">
        <v>970</v>
      </c>
    </row>
    <row r="152" spans="1:8" ht="12.75">
      <c r="A152" s="32" t="s">
        <v>896</v>
      </c>
      <c r="B152" s="10" t="s">
        <v>638</v>
      </c>
      <c r="C152" s="10" t="s">
        <v>966</v>
      </c>
      <c r="D152" s="10" t="s">
        <v>976</v>
      </c>
      <c r="E152" s="1" t="e">
        <f>VLOOKUP(A152,#REF!,3,FALSE)</f>
        <v>#REF!</v>
      </c>
      <c r="F152" s="1" t="e">
        <f>VLOOKUP(A152,#REF!,4,FALSE)</f>
        <v>#REF!</v>
      </c>
      <c r="H152" s="10" t="s">
        <v>970</v>
      </c>
    </row>
    <row r="153" spans="1:8" ht="12.75">
      <c r="A153" s="32" t="s">
        <v>896</v>
      </c>
      <c r="B153" s="10" t="s">
        <v>655</v>
      </c>
      <c r="C153" s="10" t="s">
        <v>973</v>
      </c>
      <c r="D153" s="10" t="s">
        <v>974</v>
      </c>
      <c r="E153" s="1" t="e">
        <f>VLOOKUP(A153,#REF!,3,FALSE)</f>
        <v>#REF!</v>
      </c>
      <c r="F153" s="1" t="e">
        <f>VLOOKUP(A153,#REF!,4,FALSE)</f>
        <v>#REF!</v>
      </c>
      <c r="G153" s="1" t="s">
        <v>1258</v>
      </c>
      <c r="H153" s="10" t="s">
        <v>970</v>
      </c>
    </row>
    <row r="154" spans="1:8" ht="12.75">
      <c r="A154" s="32" t="s">
        <v>896</v>
      </c>
      <c r="B154" s="10" t="s">
        <v>650</v>
      </c>
      <c r="C154" s="10" t="s">
        <v>973</v>
      </c>
      <c r="D154" s="10" t="s">
        <v>976</v>
      </c>
      <c r="E154" s="1" t="e">
        <f>VLOOKUP(A154,#REF!,3,FALSE)</f>
        <v>#REF!</v>
      </c>
      <c r="F154" s="1" t="e">
        <f>VLOOKUP(A154,#REF!,4,FALSE)</f>
        <v>#REF!</v>
      </c>
      <c r="G154" s="1" t="s">
        <v>1258</v>
      </c>
      <c r="H154" s="10" t="s">
        <v>970</v>
      </c>
    </row>
    <row r="155" spans="1:8" ht="12.75">
      <c r="A155" s="32" t="s">
        <v>896</v>
      </c>
      <c r="B155" s="10" t="s">
        <v>643</v>
      </c>
      <c r="C155" s="10" t="s">
        <v>973</v>
      </c>
      <c r="D155" s="10" t="s">
        <v>976</v>
      </c>
      <c r="E155" s="1" t="e">
        <f>VLOOKUP(A155,#REF!,3,FALSE)</f>
        <v>#REF!</v>
      </c>
      <c r="F155" s="1" t="e">
        <f>VLOOKUP(A155,#REF!,4,FALSE)</f>
        <v>#REF!</v>
      </c>
      <c r="G155" s="1" t="s">
        <v>1258</v>
      </c>
      <c r="H155" s="10" t="s">
        <v>970</v>
      </c>
    </row>
    <row r="156" spans="1:8" ht="12.75">
      <c r="A156" s="32" t="s">
        <v>905</v>
      </c>
      <c r="B156" s="10" t="s">
        <v>658</v>
      </c>
      <c r="C156" s="10" t="s">
        <v>966</v>
      </c>
      <c r="D156" s="10" t="s">
        <v>974</v>
      </c>
      <c r="E156" s="1" t="e">
        <f>VLOOKUP(A156,#REF!,3,FALSE)</f>
        <v>#REF!</v>
      </c>
      <c r="F156" s="1" t="e">
        <f>VLOOKUP(A156,#REF!,4,FALSE)</f>
        <v>#REF!</v>
      </c>
      <c r="H156" s="10" t="s">
        <v>970</v>
      </c>
    </row>
    <row r="157" spans="1:8" ht="12.75">
      <c r="A157" s="32" t="s">
        <v>905</v>
      </c>
      <c r="B157" s="10" t="s">
        <v>643</v>
      </c>
      <c r="C157" s="10" t="s">
        <v>966</v>
      </c>
      <c r="D157" s="10" t="s">
        <v>976</v>
      </c>
      <c r="E157" s="1" t="e">
        <f>VLOOKUP(A157,#REF!,3,FALSE)</f>
        <v>#REF!</v>
      </c>
      <c r="F157" s="1" t="e">
        <f>VLOOKUP(A157,#REF!,4,FALSE)</f>
        <v>#REF!</v>
      </c>
      <c r="H157" s="10" t="s">
        <v>970</v>
      </c>
    </row>
    <row r="158" spans="1:8" ht="12.75">
      <c r="A158" s="32" t="s">
        <v>905</v>
      </c>
      <c r="B158" s="10" t="s">
        <v>647</v>
      </c>
      <c r="C158" s="10" t="s">
        <v>966</v>
      </c>
      <c r="D158" s="10" t="s">
        <v>976</v>
      </c>
      <c r="E158" s="1" t="e">
        <f>VLOOKUP(A158,#REF!,3,FALSE)</f>
        <v>#REF!</v>
      </c>
      <c r="F158" s="1" t="e">
        <f>VLOOKUP(A158,#REF!,4,FALSE)</f>
        <v>#REF!</v>
      </c>
      <c r="H158" s="10" t="s">
        <v>970</v>
      </c>
    </row>
    <row r="159" spans="1:8" ht="12.75">
      <c r="A159" s="32" t="s">
        <v>905</v>
      </c>
      <c r="B159" s="10" t="s">
        <v>661</v>
      </c>
      <c r="C159" s="10" t="s">
        <v>966</v>
      </c>
      <c r="D159" s="10" t="s">
        <v>976</v>
      </c>
      <c r="E159" s="1" t="e">
        <f>VLOOKUP(A159,#REF!,3,FALSE)</f>
        <v>#REF!</v>
      </c>
      <c r="F159" s="1" t="e">
        <f>VLOOKUP(A159,#REF!,4,FALSE)</f>
        <v>#REF!</v>
      </c>
      <c r="H159" s="10" t="s">
        <v>970</v>
      </c>
    </row>
    <row r="160" spans="1:8" ht="12.75">
      <c r="A160" s="32" t="s">
        <v>905</v>
      </c>
      <c r="B160" s="10" t="s">
        <v>644</v>
      </c>
      <c r="C160" s="10" t="s">
        <v>973</v>
      </c>
      <c r="D160" s="10" t="s">
        <v>976</v>
      </c>
      <c r="E160" s="1" t="e">
        <f>VLOOKUP(A160,#REF!,3,FALSE)</f>
        <v>#REF!</v>
      </c>
      <c r="F160" s="1" t="e">
        <f>VLOOKUP(A160,#REF!,4,FALSE)</f>
        <v>#REF!</v>
      </c>
      <c r="G160" s="1" t="s">
        <v>1258</v>
      </c>
      <c r="H160" s="10" t="s">
        <v>970</v>
      </c>
    </row>
    <row r="161" spans="1:8" ht="12.75">
      <c r="A161" s="32" t="s">
        <v>905</v>
      </c>
      <c r="B161" s="10" t="s">
        <v>638</v>
      </c>
      <c r="C161" s="10" t="s">
        <v>973</v>
      </c>
      <c r="D161" s="10" t="s">
        <v>976</v>
      </c>
      <c r="E161" s="1" t="e">
        <f>VLOOKUP(A161,#REF!,3,FALSE)</f>
        <v>#REF!</v>
      </c>
      <c r="F161" s="1" t="e">
        <f>VLOOKUP(A161,#REF!,4,FALSE)</f>
        <v>#REF!</v>
      </c>
      <c r="G161" s="1" t="s">
        <v>1258</v>
      </c>
      <c r="H161" s="10" t="s">
        <v>970</v>
      </c>
    </row>
    <row r="162" spans="1:8" ht="12.75">
      <c r="A162" s="32" t="s">
        <v>905</v>
      </c>
      <c r="B162" s="10" t="s">
        <v>650</v>
      </c>
      <c r="C162" s="10" t="s">
        <v>973</v>
      </c>
      <c r="D162" s="10" t="s">
        <v>976</v>
      </c>
      <c r="E162" s="1" t="e">
        <f>VLOOKUP(A162,#REF!,3,FALSE)</f>
        <v>#REF!</v>
      </c>
      <c r="F162" s="1" t="e">
        <f>VLOOKUP(A162,#REF!,4,FALSE)</f>
        <v>#REF!</v>
      </c>
      <c r="G162" s="1" t="s">
        <v>1258</v>
      </c>
      <c r="H162" s="10" t="s">
        <v>970</v>
      </c>
    </row>
    <row r="163" spans="1:8" ht="12.75">
      <c r="A163" s="32" t="s">
        <v>913</v>
      </c>
      <c r="B163" s="10" t="s">
        <v>643</v>
      </c>
      <c r="C163" s="10" t="s">
        <v>966</v>
      </c>
      <c r="D163" s="10" t="s">
        <v>976</v>
      </c>
      <c r="E163" s="1" t="e">
        <f>VLOOKUP(A163,#REF!,3,FALSE)</f>
        <v>#REF!</v>
      </c>
      <c r="F163" s="1" t="e">
        <f>VLOOKUP(A163,#REF!,4,FALSE)</f>
        <v>#REF!</v>
      </c>
      <c r="H163" s="10" t="s">
        <v>970</v>
      </c>
    </row>
    <row r="164" spans="1:8" ht="12.75">
      <c r="A164" s="32" t="s">
        <v>915</v>
      </c>
      <c r="B164" s="10" t="s">
        <v>652</v>
      </c>
      <c r="C164" s="10" t="s">
        <v>966</v>
      </c>
      <c r="D164" s="10" t="s">
        <v>974</v>
      </c>
      <c r="E164" s="1" t="e">
        <f>VLOOKUP(A164,#REF!,3,FALSE)</f>
        <v>#REF!</v>
      </c>
      <c r="F164" s="1" t="e">
        <f>VLOOKUP(A164,#REF!,4,FALSE)</f>
        <v>#REF!</v>
      </c>
      <c r="H164" s="10" t="s">
        <v>970</v>
      </c>
    </row>
    <row r="165" spans="1:8" ht="12.75">
      <c r="A165" s="32" t="s">
        <v>915</v>
      </c>
      <c r="B165" s="10" t="s">
        <v>658</v>
      </c>
      <c r="C165" s="10" t="s">
        <v>973</v>
      </c>
      <c r="D165" s="10" t="s">
        <v>976</v>
      </c>
      <c r="E165" s="1" t="e">
        <f>VLOOKUP(A165,#REF!,3,FALSE)</f>
        <v>#REF!</v>
      </c>
      <c r="F165" s="1" t="e">
        <f>VLOOKUP(A165,#REF!,4,FALSE)</f>
        <v>#REF!</v>
      </c>
      <c r="G165" s="1" t="s">
        <v>1258</v>
      </c>
      <c r="H165" s="10" t="s">
        <v>970</v>
      </c>
    </row>
    <row r="166" spans="1:8" ht="12.75">
      <c r="A166" s="32" t="s">
        <v>919</v>
      </c>
      <c r="B166" s="10" t="s">
        <v>650</v>
      </c>
      <c r="C166" s="10" t="s">
        <v>966</v>
      </c>
      <c r="D166" s="10" t="s">
        <v>974</v>
      </c>
      <c r="E166" s="1" t="e">
        <f>VLOOKUP(A166,#REF!,3,FALSE)</f>
        <v>#REF!</v>
      </c>
      <c r="F166" s="1" t="e">
        <f>VLOOKUP(A166,#REF!,4,FALSE)</f>
        <v>#REF!</v>
      </c>
      <c r="H166" s="10" t="s">
        <v>970</v>
      </c>
    </row>
    <row r="167" spans="1:8" ht="12.75">
      <c r="A167" s="32" t="s">
        <v>919</v>
      </c>
      <c r="B167" s="10" t="s">
        <v>658</v>
      </c>
      <c r="C167" s="10" t="s">
        <v>966</v>
      </c>
      <c r="D167" s="10" t="s">
        <v>974</v>
      </c>
      <c r="E167" s="1" t="e">
        <f>VLOOKUP(A167,#REF!,3,FALSE)</f>
        <v>#REF!</v>
      </c>
      <c r="F167" s="1" t="e">
        <f>VLOOKUP(A167,#REF!,4,FALSE)</f>
        <v>#REF!</v>
      </c>
      <c r="H167" s="10" t="s">
        <v>970</v>
      </c>
    </row>
    <row r="168" spans="1:8" ht="12.75">
      <c r="A168" s="32" t="s">
        <v>919</v>
      </c>
      <c r="B168" s="10" t="s">
        <v>643</v>
      </c>
      <c r="C168" s="10" t="s">
        <v>966</v>
      </c>
      <c r="D168" s="10" t="s">
        <v>974</v>
      </c>
      <c r="E168" s="1" t="e">
        <f>VLOOKUP(A168,#REF!,3,FALSE)</f>
        <v>#REF!</v>
      </c>
      <c r="F168" s="1" t="e">
        <f>VLOOKUP(A168,#REF!,4,FALSE)</f>
        <v>#REF!</v>
      </c>
      <c r="H168" s="10" t="s">
        <v>970</v>
      </c>
    </row>
    <row r="169" spans="1:8" ht="12.75">
      <c r="A169" s="32" t="s">
        <v>919</v>
      </c>
      <c r="B169" s="10" t="s">
        <v>661</v>
      </c>
      <c r="C169" s="10" t="s">
        <v>966</v>
      </c>
      <c r="D169" s="10" t="s">
        <v>974</v>
      </c>
      <c r="E169" s="1" t="e">
        <f>VLOOKUP(A169,#REF!,3,FALSE)</f>
        <v>#REF!</v>
      </c>
      <c r="F169" s="1" t="e">
        <f>VLOOKUP(A169,#REF!,4,FALSE)</f>
        <v>#REF!</v>
      </c>
      <c r="H169" s="10" t="s">
        <v>970</v>
      </c>
    </row>
    <row r="170" spans="1:8" ht="12.75">
      <c r="A170" s="32" t="s">
        <v>919</v>
      </c>
      <c r="B170" s="10" t="s">
        <v>647</v>
      </c>
      <c r="C170" s="10" t="s">
        <v>966</v>
      </c>
      <c r="D170" s="10" t="s">
        <v>974</v>
      </c>
      <c r="E170" s="1" t="e">
        <f>VLOOKUP(A170,#REF!,3,FALSE)</f>
        <v>#REF!</v>
      </c>
      <c r="F170" s="1" t="e">
        <f>VLOOKUP(A170,#REF!,4,FALSE)</f>
        <v>#REF!</v>
      </c>
      <c r="H170" s="10" t="s">
        <v>970</v>
      </c>
    </row>
    <row r="171" spans="1:8" ht="12.75">
      <c r="A171" s="32" t="s">
        <v>919</v>
      </c>
      <c r="B171" s="10" t="s">
        <v>655</v>
      </c>
      <c r="C171" s="10" t="s">
        <v>966</v>
      </c>
      <c r="D171" s="10" t="s">
        <v>976</v>
      </c>
      <c r="E171" s="1" t="e">
        <f>VLOOKUP(A171,#REF!,3,FALSE)</f>
        <v>#REF!</v>
      </c>
      <c r="F171" s="1" t="e">
        <f>VLOOKUP(A171,#REF!,4,FALSE)</f>
        <v>#REF!</v>
      </c>
      <c r="H171" s="10" t="s">
        <v>970</v>
      </c>
    </row>
    <row r="172" spans="1:8" ht="12.75">
      <c r="A172" s="32" t="s">
        <v>919</v>
      </c>
      <c r="B172" s="10" t="s">
        <v>638</v>
      </c>
      <c r="C172" s="10" t="s">
        <v>973</v>
      </c>
      <c r="D172" s="10" t="s">
        <v>974</v>
      </c>
      <c r="E172" s="1" t="e">
        <f>VLOOKUP(A172,#REF!,3,FALSE)</f>
        <v>#REF!</v>
      </c>
      <c r="F172" s="1" t="e">
        <f>VLOOKUP(A172,#REF!,4,FALSE)</f>
        <v>#REF!</v>
      </c>
      <c r="G172" s="1" t="s">
        <v>1258</v>
      </c>
      <c r="H172" s="10" t="s">
        <v>970</v>
      </c>
    </row>
    <row r="173" spans="1:8" ht="12.75">
      <c r="A173" s="32" t="s">
        <v>919</v>
      </c>
      <c r="B173" s="10" t="s">
        <v>644</v>
      </c>
      <c r="C173" s="10" t="s">
        <v>973</v>
      </c>
      <c r="D173" s="10" t="s">
        <v>974</v>
      </c>
      <c r="E173" s="1" t="e">
        <f>VLOOKUP(A173,#REF!,3,FALSE)</f>
        <v>#REF!</v>
      </c>
      <c r="F173" s="1" t="e">
        <f>VLOOKUP(A173,#REF!,4,FALSE)</f>
        <v>#REF!</v>
      </c>
      <c r="G173" s="1" t="s">
        <v>1258</v>
      </c>
      <c r="H173" s="10" t="s">
        <v>970</v>
      </c>
    </row>
    <row r="174" spans="1:8" ht="12.75">
      <c r="A174" s="32" t="s">
        <v>919</v>
      </c>
      <c r="B174" s="10" t="s">
        <v>652</v>
      </c>
      <c r="C174" s="10" t="s">
        <v>973</v>
      </c>
      <c r="D174" s="10" t="s">
        <v>974</v>
      </c>
      <c r="E174" s="1" t="e">
        <f>VLOOKUP(A174,#REF!,3,FALSE)</f>
        <v>#REF!</v>
      </c>
      <c r="F174" s="1" t="e">
        <f>VLOOKUP(A174,#REF!,4,FALSE)</f>
        <v>#REF!</v>
      </c>
      <c r="G174" s="1" t="s">
        <v>1258</v>
      </c>
      <c r="H174" s="10" t="s">
        <v>970</v>
      </c>
    </row>
    <row r="175" spans="1:8" ht="12.75">
      <c r="A175" s="32" t="s">
        <v>928</v>
      </c>
      <c r="B175" s="10" t="s">
        <v>643</v>
      </c>
      <c r="C175" s="10" t="s">
        <v>966</v>
      </c>
      <c r="D175" s="10" t="s">
        <v>974</v>
      </c>
      <c r="E175" s="1" t="e">
        <f>VLOOKUP(A175,#REF!,3,FALSE)</f>
        <v>#REF!</v>
      </c>
      <c r="F175" s="1" t="e">
        <f>VLOOKUP(A175,#REF!,4,FALSE)</f>
        <v>#REF!</v>
      </c>
      <c r="H175" s="10" t="s">
        <v>970</v>
      </c>
    </row>
    <row r="176" spans="1:8" ht="12.75">
      <c r="A176" s="32" t="s">
        <v>928</v>
      </c>
      <c r="B176" s="10" t="s">
        <v>650</v>
      </c>
      <c r="C176" s="10" t="s">
        <v>966</v>
      </c>
      <c r="D176" s="10" t="s">
        <v>974</v>
      </c>
      <c r="E176" s="1" t="e">
        <f>VLOOKUP(A176,#REF!,3,FALSE)</f>
        <v>#REF!</v>
      </c>
      <c r="F176" s="1" t="e">
        <f>VLOOKUP(A176,#REF!,4,FALSE)</f>
        <v>#REF!</v>
      </c>
      <c r="H176" s="10" t="s">
        <v>970</v>
      </c>
    </row>
    <row r="177" spans="1:8" ht="12.75">
      <c r="A177" s="32" t="s">
        <v>928</v>
      </c>
      <c r="B177" s="10" t="s">
        <v>655</v>
      </c>
      <c r="C177" s="10" t="s">
        <v>966</v>
      </c>
      <c r="D177" s="10" t="s">
        <v>974</v>
      </c>
      <c r="E177" s="1" t="e">
        <f>VLOOKUP(A177,#REF!,3,FALSE)</f>
        <v>#REF!</v>
      </c>
      <c r="F177" s="1" t="e">
        <f>VLOOKUP(A177,#REF!,4,FALSE)</f>
        <v>#REF!</v>
      </c>
      <c r="H177" s="10" t="s">
        <v>970</v>
      </c>
    </row>
    <row r="178" spans="1:8" ht="12.75">
      <c r="A178" s="32" t="s">
        <v>928</v>
      </c>
      <c r="B178" s="10" t="s">
        <v>658</v>
      </c>
      <c r="C178" s="10" t="s">
        <v>966</v>
      </c>
      <c r="D178" s="10" t="s">
        <v>974</v>
      </c>
      <c r="E178" s="1" t="e">
        <f>VLOOKUP(A178,#REF!,3,FALSE)</f>
        <v>#REF!</v>
      </c>
      <c r="F178" s="1" t="e">
        <f>VLOOKUP(A178,#REF!,4,FALSE)</f>
        <v>#REF!</v>
      </c>
      <c r="H178" s="10" t="s">
        <v>970</v>
      </c>
    </row>
    <row r="179" spans="1:8" ht="12.75">
      <c r="A179" s="32" t="s">
        <v>928</v>
      </c>
      <c r="B179" s="10" t="s">
        <v>647</v>
      </c>
      <c r="C179" s="10" t="s">
        <v>966</v>
      </c>
      <c r="D179" s="10" t="s">
        <v>974</v>
      </c>
      <c r="E179" s="1" t="e">
        <f>VLOOKUP(A179,#REF!,3,FALSE)</f>
        <v>#REF!</v>
      </c>
      <c r="F179" s="1" t="e">
        <f>VLOOKUP(A179,#REF!,4,FALSE)</f>
        <v>#REF!</v>
      </c>
      <c r="H179" s="10" t="s">
        <v>970</v>
      </c>
    </row>
    <row r="180" spans="1:8" ht="12.75">
      <c r="A180" s="32" t="s">
        <v>928</v>
      </c>
      <c r="B180" s="10" t="s">
        <v>644</v>
      </c>
      <c r="C180" s="10" t="s">
        <v>973</v>
      </c>
      <c r="D180" s="10" t="s">
        <v>974</v>
      </c>
      <c r="E180" s="1" t="e">
        <f>VLOOKUP(A180,#REF!,3,FALSE)</f>
        <v>#REF!</v>
      </c>
      <c r="F180" s="1" t="e">
        <f>VLOOKUP(A180,#REF!,4,FALSE)</f>
        <v>#REF!</v>
      </c>
      <c r="G180" s="1" t="s">
        <v>1258</v>
      </c>
      <c r="H180" s="10" t="s">
        <v>970</v>
      </c>
    </row>
    <row r="181" spans="1:8" ht="12.75">
      <c r="A181" s="32" t="s">
        <v>928</v>
      </c>
      <c r="B181" s="10" t="s">
        <v>661</v>
      </c>
      <c r="C181" s="10" t="s">
        <v>973</v>
      </c>
      <c r="D181" s="10" t="s">
        <v>974</v>
      </c>
      <c r="E181" s="1" t="e">
        <f>VLOOKUP(A181,#REF!,3,FALSE)</f>
        <v>#REF!</v>
      </c>
      <c r="F181" s="1" t="e">
        <f>VLOOKUP(A181,#REF!,4,FALSE)</f>
        <v>#REF!</v>
      </c>
      <c r="G181" s="1" t="s">
        <v>1258</v>
      </c>
      <c r="H181" s="10" t="s">
        <v>970</v>
      </c>
    </row>
    <row r="182" spans="1:8" ht="12.75">
      <c r="A182" s="32" t="s">
        <v>928</v>
      </c>
      <c r="B182" s="10" t="s">
        <v>652</v>
      </c>
      <c r="C182" s="10" t="s">
        <v>973</v>
      </c>
      <c r="D182" s="10" t="s">
        <v>974</v>
      </c>
      <c r="E182" s="1" t="e">
        <f>VLOOKUP(A182,#REF!,3,FALSE)</f>
        <v>#REF!</v>
      </c>
      <c r="F182" s="1" t="e">
        <f>VLOOKUP(A182,#REF!,4,FALSE)</f>
        <v>#REF!</v>
      </c>
      <c r="G182" s="1" t="s">
        <v>1258</v>
      </c>
      <c r="H182" s="10" t="s">
        <v>970</v>
      </c>
    </row>
    <row r="183" spans="1:8" ht="12.75">
      <c r="A183" s="32" t="s">
        <v>928</v>
      </c>
      <c r="B183" s="10" t="s">
        <v>638</v>
      </c>
      <c r="C183" s="10" t="s">
        <v>973</v>
      </c>
      <c r="D183" s="10" t="s">
        <v>974</v>
      </c>
      <c r="E183" s="1" t="e">
        <f>VLOOKUP(A183,#REF!,3,FALSE)</f>
        <v>#REF!</v>
      </c>
      <c r="F183" s="1" t="e">
        <f>VLOOKUP(A183,#REF!,4,FALSE)</f>
        <v>#REF!</v>
      </c>
      <c r="G183" s="1" t="s">
        <v>1258</v>
      </c>
      <c r="H183" s="10" t="s">
        <v>970</v>
      </c>
    </row>
    <row r="184" spans="1:8" ht="12.75">
      <c r="A184" s="32" t="s">
        <v>938</v>
      </c>
      <c r="B184" s="10" t="s">
        <v>644</v>
      </c>
      <c r="C184" s="10" t="s">
        <v>966</v>
      </c>
      <c r="D184" s="10" t="s">
        <v>974</v>
      </c>
      <c r="E184" s="1" t="e">
        <f>VLOOKUP(A184,#REF!,3,FALSE)</f>
        <v>#REF!</v>
      </c>
      <c r="F184" s="1" t="e">
        <f>VLOOKUP(A184,#REF!,4,FALSE)</f>
        <v>#REF!</v>
      </c>
      <c r="H184" s="10" t="s">
        <v>970</v>
      </c>
    </row>
    <row r="185" spans="1:8" ht="12.75">
      <c r="A185" s="32" t="s">
        <v>938</v>
      </c>
      <c r="B185" s="10" t="s">
        <v>647</v>
      </c>
      <c r="C185" s="10" t="s">
        <v>966</v>
      </c>
      <c r="D185" s="10" t="s">
        <v>974</v>
      </c>
      <c r="E185" s="1" t="e">
        <f>VLOOKUP(A185,#REF!,3,FALSE)</f>
        <v>#REF!</v>
      </c>
      <c r="F185" s="1" t="e">
        <f>VLOOKUP(A185,#REF!,4,FALSE)</f>
        <v>#REF!</v>
      </c>
      <c r="H185" s="10" t="s">
        <v>970</v>
      </c>
    </row>
    <row r="186" spans="1:8" ht="12.75">
      <c r="A186" s="32" t="s">
        <v>938</v>
      </c>
      <c r="B186" s="10" t="s">
        <v>638</v>
      </c>
      <c r="C186" s="10" t="s">
        <v>966</v>
      </c>
      <c r="D186" s="10" t="s">
        <v>974</v>
      </c>
      <c r="E186" s="1" t="e">
        <f>VLOOKUP(A186,#REF!,3,FALSE)</f>
        <v>#REF!</v>
      </c>
      <c r="F186" s="1" t="e">
        <f>VLOOKUP(A186,#REF!,4,FALSE)</f>
        <v>#REF!</v>
      </c>
      <c r="H186" s="10" t="s">
        <v>970</v>
      </c>
    </row>
    <row r="187" spans="1:8" ht="12.75">
      <c r="A187" s="32" t="s">
        <v>938</v>
      </c>
      <c r="B187" s="10" t="s">
        <v>661</v>
      </c>
      <c r="C187" s="10" t="s">
        <v>966</v>
      </c>
      <c r="D187" s="10" t="s">
        <v>974</v>
      </c>
      <c r="E187" s="1" t="e">
        <f>VLOOKUP(A187,#REF!,3,FALSE)</f>
        <v>#REF!</v>
      </c>
      <c r="F187" s="1" t="e">
        <f>VLOOKUP(A187,#REF!,4,FALSE)</f>
        <v>#REF!</v>
      </c>
      <c r="H187" s="10" t="s">
        <v>970</v>
      </c>
    </row>
    <row r="188" spans="1:8" ht="12.75">
      <c r="A188" s="32" t="s">
        <v>938</v>
      </c>
      <c r="B188" s="10" t="s">
        <v>652</v>
      </c>
      <c r="C188" s="10" t="s">
        <v>966</v>
      </c>
      <c r="D188" s="10" t="s">
        <v>974</v>
      </c>
      <c r="E188" s="1" t="e">
        <f>VLOOKUP(A188,#REF!,3,FALSE)</f>
        <v>#REF!</v>
      </c>
      <c r="F188" s="1" t="e">
        <f>VLOOKUP(A188,#REF!,4,FALSE)</f>
        <v>#REF!</v>
      </c>
      <c r="H188" s="10" t="s">
        <v>970</v>
      </c>
    </row>
    <row r="189" spans="1:8" ht="12.75">
      <c r="A189" s="32" t="s">
        <v>938</v>
      </c>
      <c r="B189" s="10" t="s">
        <v>658</v>
      </c>
      <c r="C189" s="10" t="s">
        <v>966</v>
      </c>
      <c r="D189" s="10" t="s">
        <v>974</v>
      </c>
      <c r="E189" s="1" t="e">
        <f>VLOOKUP(A189,#REF!,3,FALSE)</f>
        <v>#REF!</v>
      </c>
      <c r="F189" s="1" t="e">
        <f>VLOOKUP(A189,#REF!,4,FALSE)</f>
        <v>#REF!</v>
      </c>
      <c r="H189" s="10" t="s">
        <v>970</v>
      </c>
    </row>
    <row r="190" spans="1:8" ht="12.75">
      <c r="A190" s="32" t="s">
        <v>938</v>
      </c>
      <c r="B190" s="10" t="s">
        <v>643</v>
      </c>
      <c r="C190" s="10" t="s">
        <v>973</v>
      </c>
      <c r="D190" s="10" t="s">
        <v>974</v>
      </c>
      <c r="E190" s="1" t="e">
        <f>VLOOKUP(A190,#REF!,3,FALSE)</f>
        <v>#REF!</v>
      </c>
      <c r="F190" s="1" t="e">
        <f>VLOOKUP(A190,#REF!,4,FALSE)</f>
        <v>#REF!</v>
      </c>
      <c r="G190" s="1" t="s">
        <v>1258</v>
      </c>
      <c r="H190" s="10" t="s">
        <v>970</v>
      </c>
    </row>
    <row r="191" spans="1:8" ht="12.75">
      <c r="A191" s="32" t="s">
        <v>938</v>
      </c>
      <c r="B191" s="10" t="s">
        <v>650</v>
      </c>
      <c r="C191" s="10" t="s">
        <v>973</v>
      </c>
      <c r="D191" s="10" t="s">
        <v>974</v>
      </c>
      <c r="E191" s="1" t="e">
        <f>VLOOKUP(A191,#REF!,3,FALSE)</f>
        <v>#REF!</v>
      </c>
      <c r="F191" s="1" t="e">
        <f>VLOOKUP(A191,#REF!,4,FALSE)</f>
        <v>#REF!</v>
      </c>
      <c r="G191" s="1" t="s">
        <v>1258</v>
      </c>
      <c r="H191" s="10" t="s">
        <v>970</v>
      </c>
    </row>
    <row r="192" spans="1:8" ht="12.75">
      <c r="A192" s="32" t="s">
        <v>938</v>
      </c>
      <c r="B192" s="10" t="s">
        <v>655</v>
      </c>
      <c r="C192" s="10" t="s">
        <v>973</v>
      </c>
      <c r="D192" s="10" t="s">
        <v>974</v>
      </c>
      <c r="E192" s="1" t="e">
        <f>VLOOKUP(A192,#REF!,3,FALSE)</f>
        <v>#REF!</v>
      </c>
      <c r="F192" s="1" t="e">
        <f>VLOOKUP(A192,#REF!,4,FALSE)</f>
        <v>#REF!</v>
      </c>
      <c r="G192" s="1" t="s">
        <v>1258</v>
      </c>
      <c r="H192" s="10" t="s">
        <v>970</v>
      </c>
    </row>
    <row r="193" spans="1:8" ht="12.75">
      <c r="A193" s="32" t="s">
        <v>948</v>
      </c>
      <c r="B193" s="10" t="s">
        <v>655</v>
      </c>
      <c r="C193" s="10" t="s">
        <v>966</v>
      </c>
      <c r="D193" s="10" t="s">
        <v>976</v>
      </c>
      <c r="E193" s="1" t="e">
        <f>VLOOKUP(A193,#REF!,3,FALSE)</f>
        <v>#REF!</v>
      </c>
      <c r="F193" s="1" t="e">
        <f>VLOOKUP(A193,#REF!,4,FALSE)</f>
        <v>#REF!</v>
      </c>
      <c r="H193" s="10" t="s">
        <v>970</v>
      </c>
    </row>
    <row r="194" spans="1:8" ht="12.75">
      <c r="A194" s="32" t="s">
        <v>948</v>
      </c>
      <c r="B194" s="10" t="s">
        <v>661</v>
      </c>
      <c r="C194" s="10" t="s">
        <v>966</v>
      </c>
      <c r="D194" s="10" t="s">
        <v>976</v>
      </c>
      <c r="E194" s="1" t="e">
        <f>VLOOKUP(A194,#REF!,3,FALSE)</f>
        <v>#REF!</v>
      </c>
      <c r="F194" s="1" t="e">
        <f>VLOOKUP(A194,#REF!,4,FALSE)</f>
        <v>#REF!</v>
      </c>
      <c r="H194" s="10" t="s">
        <v>970</v>
      </c>
    </row>
    <row r="195" spans="1:8" ht="12.75">
      <c r="A195" s="32" t="s">
        <v>948</v>
      </c>
      <c r="B195" s="10" t="s">
        <v>658</v>
      </c>
      <c r="C195" s="10" t="s">
        <v>966</v>
      </c>
      <c r="D195" s="10" t="s">
        <v>976</v>
      </c>
      <c r="E195" s="1" t="e">
        <f>VLOOKUP(A195,#REF!,3,FALSE)</f>
        <v>#REF!</v>
      </c>
      <c r="F195" s="1" t="e">
        <f>VLOOKUP(A195,#REF!,4,FALSE)</f>
        <v>#REF!</v>
      </c>
      <c r="H195" s="10" t="s">
        <v>970</v>
      </c>
    </row>
    <row r="196" spans="1:8" ht="12.75">
      <c r="A196" s="32" t="s">
        <v>948</v>
      </c>
      <c r="B196" s="10" t="s">
        <v>652</v>
      </c>
      <c r="C196" s="10" t="s">
        <v>966</v>
      </c>
      <c r="D196" s="10" t="s">
        <v>976</v>
      </c>
      <c r="E196" s="1" t="e">
        <f>VLOOKUP(A196,#REF!,3,FALSE)</f>
        <v>#REF!</v>
      </c>
      <c r="F196" s="1" t="e">
        <f>VLOOKUP(A196,#REF!,4,FALSE)</f>
        <v>#REF!</v>
      </c>
      <c r="H196" s="10" t="s">
        <v>970</v>
      </c>
    </row>
    <row r="197" spans="1:8" ht="12.75">
      <c r="A197" s="32" t="s">
        <v>948</v>
      </c>
      <c r="B197" s="10" t="s">
        <v>638</v>
      </c>
      <c r="C197" s="10" t="s">
        <v>966</v>
      </c>
      <c r="D197" s="10" t="s">
        <v>976</v>
      </c>
      <c r="E197" s="1" t="e">
        <f>VLOOKUP(A197,#REF!,3,FALSE)</f>
        <v>#REF!</v>
      </c>
      <c r="F197" s="1" t="e">
        <f>VLOOKUP(A197,#REF!,4,FALSE)</f>
        <v>#REF!</v>
      </c>
      <c r="H197" s="10" t="s">
        <v>970</v>
      </c>
    </row>
    <row r="198" spans="1:8" ht="12.75">
      <c r="A198" s="32" t="s">
        <v>949</v>
      </c>
      <c r="B198" s="10" t="s">
        <v>655</v>
      </c>
      <c r="C198" s="10" t="s">
        <v>966</v>
      </c>
      <c r="D198" s="10" t="s">
        <v>976</v>
      </c>
      <c r="E198" s="1" t="e">
        <f>VLOOKUP(A198,#REF!,3,FALSE)</f>
        <v>#REF!</v>
      </c>
      <c r="F198" s="1" t="e">
        <f>VLOOKUP(A198,#REF!,4,FALSE)</f>
        <v>#REF!</v>
      </c>
      <c r="H198" s="10" t="s">
        <v>970</v>
      </c>
    </row>
    <row r="199" spans="1:8" ht="12.75">
      <c r="A199" s="32" t="s">
        <v>949</v>
      </c>
      <c r="B199" s="10" t="s">
        <v>643</v>
      </c>
      <c r="C199" s="10" t="s">
        <v>966</v>
      </c>
      <c r="D199" s="10" t="s">
        <v>976</v>
      </c>
      <c r="E199" s="1" t="e">
        <f>VLOOKUP(A199,#REF!,3,FALSE)</f>
        <v>#REF!</v>
      </c>
      <c r="F199" s="1" t="e">
        <f>VLOOKUP(A199,#REF!,4,FALSE)</f>
        <v>#REF!</v>
      </c>
      <c r="H199" s="10" t="s">
        <v>970</v>
      </c>
    </row>
    <row r="200" spans="1:8" ht="12.75">
      <c r="A200" s="32" t="s">
        <v>949</v>
      </c>
      <c r="B200" s="10" t="s">
        <v>638</v>
      </c>
      <c r="C200" s="10" t="s">
        <v>966</v>
      </c>
      <c r="D200" s="10" t="s">
        <v>976</v>
      </c>
      <c r="E200" s="1" t="e">
        <f>VLOOKUP(A200,#REF!,3,FALSE)</f>
        <v>#REF!</v>
      </c>
      <c r="F200" s="1" t="e">
        <f>VLOOKUP(A200,#REF!,4,FALSE)</f>
        <v>#REF!</v>
      </c>
      <c r="H200" s="10" t="s">
        <v>970</v>
      </c>
    </row>
    <row r="201" spans="1:8" ht="12.75">
      <c r="A201" s="32" t="s">
        <v>949</v>
      </c>
      <c r="B201" s="10" t="s">
        <v>647</v>
      </c>
      <c r="C201" s="10" t="s">
        <v>973</v>
      </c>
      <c r="D201" s="10" t="s">
        <v>976</v>
      </c>
      <c r="E201" s="1" t="e">
        <f>VLOOKUP(A201,#REF!,3,FALSE)</f>
        <v>#REF!</v>
      </c>
      <c r="F201" s="1" t="e">
        <f>VLOOKUP(A201,#REF!,4,FALSE)</f>
        <v>#REF!</v>
      </c>
      <c r="G201" s="1" t="s">
        <v>1258</v>
      </c>
      <c r="H201" s="10" t="s">
        <v>970</v>
      </c>
    </row>
    <row r="202" spans="1:8" ht="12.75">
      <c r="A202" s="32" t="s">
        <v>950</v>
      </c>
      <c r="B202" s="10" t="s">
        <v>643</v>
      </c>
      <c r="C202" s="10" t="s">
        <v>966</v>
      </c>
      <c r="D202" s="10" t="s">
        <v>974</v>
      </c>
      <c r="E202" s="1" t="e">
        <f>VLOOKUP(A202,#REF!,3,FALSE)</f>
        <v>#REF!</v>
      </c>
      <c r="F202" s="1" t="e">
        <f>VLOOKUP(A202,#REF!,4,FALSE)</f>
        <v>#REF!</v>
      </c>
      <c r="H202" s="10" t="s">
        <v>970</v>
      </c>
    </row>
    <row r="203" spans="1:8" ht="12.75">
      <c r="A203" s="32" t="s">
        <v>950</v>
      </c>
      <c r="B203" s="10" t="s">
        <v>644</v>
      </c>
      <c r="C203" s="10" t="s">
        <v>966</v>
      </c>
      <c r="D203" s="10" t="s">
        <v>974</v>
      </c>
      <c r="E203" s="1" t="e">
        <f>VLOOKUP(A203,#REF!,3,FALSE)</f>
        <v>#REF!</v>
      </c>
      <c r="F203" s="1" t="e">
        <f>VLOOKUP(A203,#REF!,4,FALSE)</f>
        <v>#REF!</v>
      </c>
      <c r="H203" s="10" t="s">
        <v>970</v>
      </c>
    </row>
    <row r="204" spans="1:8" ht="12.75">
      <c r="A204" s="8"/>
      <c r="C204" s="28"/>
      <c r="D204" s="8"/>
    </row>
    <row r="205" spans="1:8" ht="12.75">
      <c r="A205" s="8"/>
      <c r="C205" s="28"/>
      <c r="D205" s="8"/>
    </row>
    <row r="206" spans="1:8" ht="12.75">
      <c r="A206" s="8"/>
      <c r="C206" s="28"/>
      <c r="D206" s="8"/>
    </row>
    <row r="207" spans="1:8" ht="12.75">
      <c r="A207" s="8"/>
      <c r="C207" s="28"/>
      <c r="D207" s="8"/>
    </row>
    <row r="208" spans="1:8" ht="12.75">
      <c r="A208" s="8"/>
      <c r="C208" s="28"/>
      <c r="D208" s="8"/>
    </row>
    <row r="209" spans="1:4" ht="12.75">
      <c r="A209" s="8"/>
      <c r="C209" s="28"/>
      <c r="D209" s="8"/>
    </row>
    <row r="210" spans="1:4" ht="12.75">
      <c r="A210" s="8"/>
      <c r="C210" s="28"/>
      <c r="D210" s="8"/>
    </row>
    <row r="211" spans="1:4" ht="12.75">
      <c r="A211" s="8"/>
      <c r="C211" s="28"/>
      <c r="D211" s="8"/>
    </row>
    <row r="212" spans="1:4" ht="12.75">
      <c r="A212" s="8"/>
      <c r="C212" s="28"/>
      <c r="D212" s="8"/>
    </row>
    <row r="213" spans="1:4" ht="12.75">
      <c r="A213" s="8"/>
      <c r="C213" s="28"/>
      <c r="D213" s="8"/>
    </row>
    <row r="214" spans="1:4" ht="12.75">
      <c r="A214" s="8"/>
      <c r="C214" s="28"/>
      <c r="D214" s="8"/>
    </row>
    <row r="215" spans="1:4" ht="12.75">
      <c r="A215" s="8"/>
      <c r="C215" s="28"/>
      <c r="D215" s="8"/>
    </row>
    <row r="216" spans="1:4" ht="12.75">
      <c r="A216" s="8"/>
      <c r="C216" s="28"/>
      <c r="D216" s="8"/>
    </row>
    <row r="217" spans="1:4" ht="12.75">
      <c r="A217" s="8"/>
      <c r="C217" s="28"/>
      <c r="D217" s="8"/>
    </row>
    <row r="218" spans="1:4" ht="12.75">
      <c r="A218" s="8"/>
      <c r="C218" s="28"/>
      <c r="D218" s="8"/>
    </row>
    <row r="219" spans="1:4" ht="12.75">
      <c r="A219" s="8"/>
      <c r="C219" s="28"/>
      <c r="D219" s="8"/>
    </row>
    <row r="220" spans="1:4" ht="12.75">
      <c r="A220" s="8"/>
      <c r="C220" s="28"/>
      <c r="D220" s="8"/>
    </row>
    <row r="221" spans="1:4" ht="12.75">
      <c r="A221" s="8"/>
      <c r="C221" s="28"/>
      <c r="D221" s="8"/>
    </row>
    <row r="222" spans="1:4" ht="12.75">
      <c r="A222" s="8"/>
      <c r="C222" s="28"/>
      <c r="D222" s="8"/>
    </row>
    <row r="223" spans="1:4" ht="12.75">
      <c r="A223" s="8"/>
      <c r="C223" s="28"/>
      <c r="D223" s="8"/>
    </row>
    <row r="224" spans="1:4" ht="12.75">
      <c r="A224" s="8"/>
      <c r="C224" s="28"/>
      <c r="D224" s="8"/>
    </row>
    <row r="225" spans="1:4" ht="12.75">
      <c r="A225" s="8"/>
      <c r="C225" s="28"/>
      <c r="D225" s="8"/>
    </row>
    <row r="226" spans="1:4" ht="12.75">
      <c r="A226" s="8"/>
      <c r="C226" s="28"/>
      <c r="D226" s="8"/>
    </row>
    <row r="227" spans="1:4" ht="12.75">
      <c r="A227" s="8"/>
      <c r="C227" s="28"/>
      <c r="D227" s="8"/>
    </row>
    <row r="228" spans="1:4" ht="12.75">
      <c r="A228" s="8"/>
      <c r="C228" s="28"/>
      <c r="D228" s="8"/>
    </row>
    <row r="229" spans="1:4" ht="12.75">
      <c r="A229" s="8"/>
      <c r="C229" s="28"/>
      <c r="D229" s="8"/>
    </row>
    <row r="230" spans="1:4" ht="12.75">
      <c r="A230" s="8"/>
      <c r="C230" s="28"/>
      <c r="D230" s="8"/>
    </row>
    <row r="231" spans="1:4" ht="12.75">
      <c r="A231" s="8"/>
      <c r="C231" s="28"/>
      <c r="D231" s="8"/>
    </row>
    <row r="232" spans="1:4" ht="12.75">
      <c r="A232" s="8"/>
      <c r="C232" s="28"/>
      <c r="D232" s="8"/>
    </row>
    <row r="233" spans="1:4" ht="12.75">
      <c r="A233" s="8"/>
      <c r="C233" s="28"/>
      <c r="D233" s="8"/>
    </row>
    <row r="234" spans="1:4" ht="12.75">
      <c r="A234" s="8"/>
      <c r="C234" s="28"/>
      <c r="D234" s="8"/>
    </row>
    <row r="235" spans="1:4" ht="12.75">
      <c r="A235" s="8"/>
      <c r="C235" s="28"/>
      <c r="D235" s="8"/>
    </row>
    <row r="236" spans="1:4" ht="12.75">
      <c r="A236" s="8"/>
      <c r="C236" s="28"/>
      <c r="D236" s="8"/>
    </row>
    <row r="237" spans="1:4" ht="12.75">
      <c r="A237" s="8"/>
      <c r="C237" s="28"/>
      <c r="D237" s="8"/>
    </row>
    <row r="238" spans="1:4" ht="12.75">
      <c r="A238" s="8"/>
      <c r="C238" s="28"/>
      <c r="D238" s="8"/>
    </row>
    <row r="239" spans="1:4" ht="12.75">
      <c r="A239" s="8"/>
      <c r="C239" s="28"/>
      <c r="D239" s="8"/>
    </row>
    <row r="240" spans="1:4" ht="12.75">
      <c r="A240" s="8"/>
      <c r="C240" s="28"/>
      <c r="D240" s="8"/>
    </row>
    <row r="241" spans="1:4" ht="12.75">
      <c r="A241" s="8"/>
      <c r="C241" s="28"/>
      <c r="D241" s="8"/>
    </row>
    <row r="242" spans="1:4" ht="12.75">
      <c r="A242" s="8"/>
      <c r="C242" s="28"/>
      <c r="D242" s="8"/>
    </row>
    <row r="243" spans="1:4" ht="12.75">
      <c r="A243" s="8"/>
      <c r="C243" s="28"/>
      <c r="D243" s="8"/>
    </row>
    <row r="244" spans="1:4" ht="12.75">
      <c r="A244" s="8"/>
      <c r="C244" s="28"/>
      <c r="D244" s="8"/>
    </row>
    <row r="245" spans="1:4" ht="12.75">
      <c r="A245" s="8"/>
      <c r="C245" s="28"/>
      <c r="D245" s="8"/>
    </row>
    <row r="246" spans="1:4" ht="12.75">
      <c r="A246" s="8"/>
      <c r="C246" s="28"/>
      <c r="D246" s="8"/>
    </row>
    <row r="247" spans="1:4" ht="12.75">
      <c r="A247" s="8"/>
      <c r="C247" s="28"/>
      <c r="D247" s="8"/>
    </row>
    <row r="248" spans="1:4" ht="12.75">
      <c r="A248" s="8"/>
      <c r="C248" s="28"/>
      <c r="D248" s="8"/>
    </row>
    <row r="249" spans="1:4" ht="12.75">
      <c r="A249" s="8"/>
      <c r="C249" s="28"/>
      <c r="D249" s="8"/>
    </row>
    <row r="250" spans="1:4" ht="12.75">
      <c r="A250" s="8"/>
      <c r="C250" s="28"/>
      <c r="D250" s="8"/>
    </row>
    <row r="251" spans="1:4" ht="12.75">
      <c r="A251" s="8"/>
      <c r="C251" s="28"/>
      <c r="D251" s="8"/>
    </row>
    <row r="252" spans="1:4" ht="12.75">
      <c r="A252" s="8"/>
      <c r="C252" s="28"/>
      <c r="D252" s="8"/>
    </row>
    <row r="253" spans="1:4" ht="12.75">
      <c r="A253" s="8"/>
      <c r="C253" s="28"/>
      <c r="D253" s="8"/>
    </row>
    <row r="254" spans="1:4" ht="12.75">
      <c r="A254" s="8"/>
      <c r="C254" s="28"/>
      <c r="D254" s="8"/>
    </row>
    <row r="255" spans="1:4" ht="12.75">
      <c r="A255" s="8"/>
      <c r="C255" s="28"/>
      <c r="D255" s="8"/>
    </row>
    <row r="256" spans="1:4" ht="12.75">
      <c r="A256" s="8"/>
      <c r="C256" s="28"/>
      <c r="D256" s="8"/>
    </row>
    <row r="257" spans="1:4" ht="12.75">
      <c r="A257" s="8"/>
      <c r="C257" s="28"/>
      <c r="D257" s="8"/>
    </row>
    <row r="258" spans="1:4" ht="12.75">
      <c r="A258" s="8"/>
      <c r="C258" s="28"/>
      <c r="D258" s="8"/>
    </row>
    <row r="259" spans="1:4" ht="12.75">
      <c r="A259" s="8"/>
      <c r="C259" s="28"/>
      <c r="D259" s="8"/>
    </row>
    <row r="260" spans="1:4" ht="12.75">
      <c r="A260" s="8"/>
      <c r="C260" s="28"/>
      <c r="D260" s="8"/>
    </row>
    <row r="261" spans="1:4" ht="12.75">
      <c r="A261" s="8"/>
      <c r="C261" s="28"/>
      <c r="D261" s="8"/>
    </row>
    <row r="262" spans="1:4" ht="12.75">
      <c r="A262" s="8"/>
      <c r="C262" s="28"/>
      <c r="D262" s="8"/>
    </row>
    <row r="263" spans="1:4" ht="12.75">
      <c r="A263" s="8"/>
      <c r="C263" s="28"/>
      <c r="D263" s="8"/>
    </row>
    <row r="264" spans="1:4" ht="12.75">
      <c r="A264" s="8"/>
      <c r="C264" s="28"/>
      <c r="D264" s="8"/>
    </row>
    <row r="265" spans="1:4" ht="12.75">
      <c r="A265" s="8"/>
      <c r="C265" s="28"/>
      <c r="D265" s="8"/>
    </row>
    <row r="266" spans="1:4" ht="12.75">
      <c r="A266" s="8"/>
      <c r="C266" s="28"/>
      <c r="D266" s="8"/>
    </row>
    <row r="267" spans="1:4" ht="12.75">
      <c r="A267" s="8"/>
      <c r="C267" s="28"/>
      <c r="D267" s="8"/>
    </row>
    <row r="268" spans="1:4" ht="12.75">
      <c r="A268" s="8"/>
      <c r="C268" s="28"/>
      <c r="D268" s="8"/>
    </row>
    <row r="269" spans="1:4" ht="12.75">
      <c r="A269" s="8"/>
      <c r="C269" s="28"/>
      <c r="D269" s="8"/>
    </row>
    <row r="270" spans="1:4" ht="12.75">
      <c r="A270" s="8"/>
      <c r="C270" s="28"/>
      <c r="D270" s="8"/>
    </row>
    <row r="271" spans="1:4" ht="12.75">
      <c r="A271" s="8"/>
      <c r="C271" s="28"/>
      <c r="D271" s="8"/>
    </row>
    <row r="272" spans="1:4" ht="12.75">
      <c r="A272" s="8"/>
      <c r="C272" s="28"/>
      <c r="D272" s="8"/>
    </row>
    <row r="273" spans="1:4" ht="12.75">
      <c r="A273" s="8"/>
      <c r="C273" s="28"/>
      <c r="D273" s="8"/>
    </row>
    <row r="274" spans="1:4" ht="12.75">
      <c r="A274" s="8"/>
      <c r="C274" s="28"/>
      <c r="D274" s="8"/>
    </row>
    <row r="275" spans="1:4" ht="12.75">
      <c r="A275" s="8"/>
      <c r="C275" s="28"/>
      <c r="D275" s="8"/>
    </row>
    <row r="276" spans="1:4" ht="12.75">
      <c r="A276" s="8"/>
      <c r="C276" s="28"/>
      <c r="D276" s="8"/>
    </row>
    <row r="277" spans="1:4" ht="12.75">
      <c r="A277" s="8"/>
      <c r="C277" s="28"/>
      <c r="D277" s="8"/>
    </row>
    <row r="278" spans="1:4" ht="12.75">
      <c r="A278" s="8"/>
      <c r="C278" s="28"/>
      <c r="D278" s="8"/>
    </row>
    <row r="279" spans="1:4" ht="12.75">
      <c r="A279" s="8"/>
      <c r="C279" s="28"/>
      <c r="D279" s="8"/>
    </row>
    <row r="280" spans="1:4" ht="12.75">
      <c r="A280" s="8"/>
      <c r="C280" s="28"/>
      <c r="D280" s="8"/>
    </row>
    <row r="281" spans="1:4" ht="12.75">
      <c r="A281" s="8"/>
      <c r="C281" s="28"/>
      <c r="D281" s="8"/>
    </row>
    <row r="282" spans="1:4" ht="12.75">
      <c r="A282" s="8"/>
      <c r="C282" s="28"/>
      <c r="D282" s="8"/>
    </row>
    <row r="283" spans="1:4" ht="12.75">
      <c r="A283" s="8"/>
      <c r="C283" s="28"/>
      <c r="D283" s="8"/>
    </row>
    <row r="284" spans="1:4" ht="12.75">
      <c r="A284" s="8"/>
      <c r="C284" s="28"/>
      <c r="D284" s="8"/>
    </row>
    <row r="285" spans="1:4" ht="12.75">
      <c r="A285" s="8"/>
      <c r="C285" s="28"/>
      <c r="D285" s="8"/>
    </row>
    <row r="286" spans="1:4" ht="12.75">
      <c r="A286" s="8"/>
      <c r="C286" s="28"/>
      <c r="D286" s="8"/>
    </row>
    <row r="287" spans="1:4" ht="12.75">
      <c r="A287" s="8"/>
      <c r="C287" s="28"/>
      <c r="D287" s="8"/>
    </row>
    <row r="288" spans="1:4" ht="12.75">
      <c r="A288" s="8"/>
      <c r="C288" s="28"/>
      <c r="D288" s="8"/>
    </row>
    <row r="289" spans="1:4" ht="12.75">
      <c r="A289" s="8"/>
      <c r="C289" s="28"/>
      <c r="D289" s="8"/>
    </row>
    <row r="290" spans="1:4" ht="12.75">
      <c r="A290" s="8"/>
      <c r="C290" s="28"/>
      <c r="D290" s="8"/>
    </row>
    <row r="291" spans="1:4" ht="12.75">
      <c r="A291" s="8"/>
      <c r="C291" s="28"/>
      <c r="D291" s="8"/>
    </row>
    <row r="292" spans="1:4" ht="12.75">
      <c r="A292" s="8"/>
      <c r="C292" s="28"/>
      <c r="D292" s="8"/>
    </row>
    <row r="293" spans="1:4" ht="12.75">
      <c r="A293" s="8"/>
      <c r="C293" s="28"/>
      <c r="D293" s="8"/>
    </row>
    <row r="294" spans="1:4" ht="12.75">
      <c r="A294" s="8"/>
      <c r="C294" s="28"/>
      <c r="D294" s="8"/>
    </row>
    <row r="295" spans="1:4" ht="12.75">
      <c r="A295" s="8"/>
      <c r="C295" s="28"/>
      <c r="D295" s="8"/>
    </row>
    <row r="296" spans="1:4" ht="12.75">
      <c r="A296" s="8"/>
      <c r="C296" s="28"/>
      <c r="D296" s="8"/>
    </row>
    <row r="297" spans="1:4" ht="12.75">
      <c r="A297" s="8"/>
      <c r="C297" s="28"/>
      <c r="D297" s="8"/>
    </row>
    <row r="298" spans="1:4" ht="12.75">
      <c r="A298" s="8"/>
      <c r="C298" s="28"/>
      <c r="D298" s="8"/>
    </row>
    <row r="299" spans="1:4" ht="12.75">
      <c r="A299" s="8"/>
      <c r="C299" s="28"/>
      <c r="D299" s="8"/>
    </row>
    <row r="300" spans="1:4" ht="12.75">
      <c r="A300" s="8"/>
      <c r="C300" s="28"/>
      <c r="D300" s="8"/>
    </row>
    <row r="301" spans="1:4" ht="12.75">
      <c r="A301" s="8"/>
      <c r="C301" s="28"/>
      <c r="D301" s="8"/>
    </row>
    <row r="302" spans="1:4" ht="12.75">
      <c r="A302" s="8"/>
      <c r="C302" s="28"/>
      <c r="D302" s="8"/>
    </row>
    <row r="303" spans="1:4" ht="12.75">
      <c r="A303" s="8"/>
      <c r="C303" s="28"/>
      <c r="D303" s="8"/>
    </row>
    <row r="304" spans="1:4" ht="12.75">
      <c r="A304" s="8"/>
      <c r="C304" s="28"/>
      <c r="D304" s="8"/>
    </row>
    <row r="305" spans="1:4" ht="12.75">
      <c r="A305" s="8"/>
      <c r="C305" s="28"/>
      <c r="D305" s="8"/>
    </row>
    <row r="306" spans="1:4" ht="12.75">
      <c r="A306" s="8"/>
      <c r="C306" s="28"/>
      <c r="D306" s="8"/>
    </row>
    <row r="307" spans="1:4" ht="12.75">
      <c r="A307" s="8"/>
      <c r="C307" s="28"/>
      <c r="D307" s="8"/>
    </row>
    <row r="308" spans="1:4" ht="12.75">
      <c r="A308" s="8"/>
      <c r="C308" s="28"/>
      <c r="D308" s="8"/>
    </row>
    <row r="309" spans="1:4" ht="12.75">
      <c r="A309" s="8"/>
      <c r="C309" s="28"/>
      <c r="D309" s="8"/>
    </row>
    <row r="310" spans="1:4" ht="12.75">
      <c r="A310" s="8"/>
      <c r="C310" s="28"/>
      <c r="D310" s="8"/>
    </row>
    <row r="311" spans="1:4" ht="12.75">
      <c r="A311" s="8"/>
      <c r="C311" s="28"/>
      <c r="D311" s="8"/>
    </row>
    <row r="312" spans="1:4" ht="12.75">
      <c r="A312" s="8"/>
      <c r="C312" s="28"/>
      <c r="D312" s="8"/>
    </row>
    <row r="313" spans="1:4" ht="12.75">
      <c r="A313" s="8"/>
      <c r="C313" s="28"/>
      <c r="D313" s="8"/>
    </row>
    <row r="314" spans="1:4" ht="12.75">
      <c r="A314" s="8"/>
      <c r="C314" s="28"/>
      <c r="D314" s="8"/>
    </row>
    <row r="315" spans="1:4" ht="12.75">
      <c r="A315" s="8"/>
      <c r="C315" s="28"/>
      <c r="D315" s="8"/>
    </row>
    <row r="316" spans="1:4" ht="12.75">
      <c r="A316" s="8"/>
      <c r="C316" s="28"/>
      <c r="D316" s="8"/>
    </row>
    <row r="317" spans="1:4" ht="12.75">
      <c r="A317" s="8"/>
      <c r="C317" s="28"/>
      <c r="D317" s="8"/>
    </row>
    <row r="318" spans="1:4" ht="12.75">
      <c r="A318" s="8"/>
      <c r="C318" s="28"/>
      <c r="D318" s="8"/>
    </row>
    <row r="319" spans="1:4" ht="12.75">
      <c r="A319" s="8"/>
      <c r="C319" s="28"/>
      <c r="D319" s="8"/>
    </row>
    <row r="320" spans="1:4" ht="12.75">
      <c r="A320" s="8"/>
      <c r="C320" s="28"/>
      <c r="D320" s="8"/>
    </row>
    <row r="321" spans="1:4" ht="12.75">
      <c r="A321" s="8"/>
      <c r="C321" s="28"/>
      <c r="D321" s="8"/>
    </row>
    <row r="322" spans="1:4" ht="12.75">
      <c r="A322" s="8"/>
      <c r="C322" s="28"/>
      <c r="D322" s="8"/>
    </row>
    <row r="323" spans="1:4" ht="12.75">
      <c r="A323" s="8"/>
      <c r="C323" s="28"/>
      <c r="D323" s="8"/>
    </row>
    <row r="324" spans="1:4" ht="12.75">
      <c r="A324" s="8"/>
      <c r="C324" s="28"/>
      <c r="D324" s="8"/>
    </row>
    <row r="325" spans="1:4" ht="12.75">
      <c r="A325" s="8"/>
      <c r="C325" s="28"/>
      <c r="D325" s="8"/>
    </row>
    <row r="326" spans="1:4" ht="12.75">
      <c r="A326" s="8"/>
      <c r="C326" s="28"/>
      <c r="D326" s="8"/>
    </row>
    <row r="327" spans="1:4" ht="12.75">
      <c r="A327" s="8"/>
      <c r="C327" s="28"/>
      <c r="D327" s="8"/>
    </row>
    <row r="328" spans="1:4" ht="12.75">
      <c r="A328" s="8"/>
      <c r="C328" s="28"/>
      <c r="D328" s="8"/>
    </row>
    <row r="329" spans="1:4" ht="12.75">
      <c r="A329" s="8"/>
      <c r="C329" s="28"/>
      <c r="D329" s="8"/>
    </row>
    <row r="330" spans="1:4" ht="12.75">
      <c r="A330" s="8"/>
      <c r="C330" s="28"/>
      <c r="D330" s="8"/>
    </row>
    <row r="331" spans="1:4" ht="12.75">
      <c r="A331" s="8"/>
      <c r="C331" s="28"/>
      <c r="D331" s="8"/>
    </row>
    <row r="332" spans="1:4" ht="12.75">
      <c r="A332" s="8"/>
      <c r="C332" s="28"/>
      <c r="D332" s="8"/>
    </row>
    <row r="333" spans="1:4" ht="12.75">
      <c r="A333" s="8"/>
      <c r="C333" s="28"/>
      <c r="D333" s="8"/>
    </row>
    <row r="334" spans="1:4" ht="12.75">
      <c r="A334" s="8"/>
      <c r="C334" s="28"/>
      <c r="D334" s="8"/>
    </row>
    <row r="335" spans="1:4" ht="12.75">
      <c r="A335" s="8"/>
      <c r="C335" s="28"/>
      <c r="D335" s="8"/>
    </row>
    <row r="336" spans="1:4" ht="12.75">
      <c r="A336" s="8"/>
      <c r="C336" s="28"/>
      <c r="D336" s="8"/>
    </row>
    <row r="337" spans="1:4" ht="12.75">
      <c r="A337" s="8"/>
      <c r="C337" s="28"/>
      <c r="D337" s="8"/>
    </row>
    <row r="338" spans="1:4" ht="12.75">
      <c r="A338" s="8"/>
      <c r="C338" s="28"/>
      <c r="D338" s="8"/>
    </row>
    <row r="339" spans="1:4" ht="12.75">
      <c r="A339" s="8"/>
      <c r="C339" s="28"/>
      <c r="D339" s="8"/>
    </row>
    <row r="340" spans="1:4" ht="12.75">
      <c r="A340" s="8"/>
      <c r="C340" s="28"/>
      <c r="D340" s="8"/>
    </row>
    <row r="341" spans="1:4" ht="12.75">
      <c r="A341" s="8"/>
      <c r="C341" s="28"/>
      <c r="D341" s="8"/>
    </row>
    <row r="342" spans="1:4" ht="12.75">
      <c r="A342" s="8"/>
      <c r="C342" s="28"/>
      <c r="D342" s="8"/>
    </row>
    <row r="343" spans="1:4" ht="12.75">
      <c r="A343" s="8"/>
      <c r="C343" s="28"/>
      <c r="D343" s="8"/>
    </row>
    <row r="344" spans="1:4" ht="12.75">
      <c r="A344" s="8"/>
      <c r="C344" s="28"/>
      <c r="D344" s="8"/>
    </row>
    <row r="345" spans="1:4" ht="12.75">
      <c r="A345" s="8"/>
      <c r="C345" s="28"/>
      <c r="D345" s="8"/>
    </row>
    <row r="346" spans="1:4" ht="12.75">
      <c r="A346" s="8"/>
      <c r="C346" s="28"/>
      <c r="D346" s="8"/>
    </row>
    <row r="347" spans="1:4" ht="12.75">
      <c r="A347" s="8"/>
      <c r="C347" s="28"/>
      <c r="D347" s="8"/>
    </row>
    <row r="348" spans="1:4" ht="12.75">
      <c r="A348" s="8"/>
      <c r="C348" s="28"/>
      <c r="D348" s="8"/>
    </row>
    <row r="349" spans="1:4" ht="12.75">
      <c r="A349" s="8"/>
      <c r="C349" s="28"/>
      <c r="D349" s="8"/>
    </row>
    <row r="350" spans="1:4" ht="12.75">
      <c r="A350" s="8"/>
      <c r="C350" s="28"/>
      <c r="D350" s="8"/>
    </row>
    <row r="351" spans="1:4" ht="12.75">
      <c r="A351" s="8"/>
      <c r="C351" s="28"/>
      <c r="D351" s="8"/>
    </row>
    <row r="352" spans="1:4" ht="12.75">
      <c r="A352" s="8"/>
      <c r="C352" s="28"/>
      <c r="D352" s="8"/>
    </row>
    <row r="353" spans="1:4" ht="12.75">
      <c r="A353" s="8"/>
      <c r="C353" s="28"/>
      <c r="D353" s="8"/>
    </row>
    <row r="354" spans="1:4" ht="12.75">
      <c r="A354" s="8"/>
      <c r="C354" s="28"/>
      <c r="D354" s="8"/>
    </row>
    <row r="355" spans="1:4" ht="12.75">
      <c r="A355" s="8"/>
      <c r="C355" s="28"/>
      <c r="D355" s="8"/>
    </row>
    <row r="356" spans="1:4" ht="12.75">
      <c r="A356" s="8"/>
      <c r="C356" s="28"/>
      <c r="D356" s="8"/>
    </row>
    <row r="357" spans="1:4" ht="12.75">
      <c r="A357" s="8"/>
      <c r="C357" s="28"/>
      <c r="D357" s="8"/>
    </row>
    <row r="358" spans="1:4" ht="12.75">
      <c r="A358" s="8"/>
      <c r="C358" s="28"/>
      <c r="D358" s="8"/>
    </row>
    <row r="359" spans="1:4" ht="12.75">
      <c r="A359" s="8"/>
      <c r="C359" s="28"/>
      <c r="D359" s="8"/>
    </row>
    <row r="360" spans="1:4" ht="12.75">
      <c r="A360" s="8"/>
      <c r="C360" s="28"/>
      <c r="D360" s="8"/>
    </row>
    <row r="361" spans="1:4" ht="12.75">
      <c r="A361" s="8"/>
      <c r="C361" s="28"/>
      <c r="D361" s="8"/>
    </row>
    <row r="362" spans="1:4" ht="12.75">
      <c r="A362" s="8"/>
      <c r="C362" s="28"/>
      <c r="D362" s="8"/>
    </row>
    <row r="363" spans="1:4" ht="12.75">
      <c r="A363" s="8"/>
      <c r="C363" s="28"/>
      <c r="D363" s="8"/>
    </row>
    <row r="364" spans="1:4" ht="12.75">
      <c r="A364" s="8"/>
      <c r="C364" s="28"/>
      <c r="D364" s="8"/>
    </row>
    <row r="365" spans="1:4" ht="12.75">
      <c r="A365" s="8"/>
      <c r="C365" s="28"/>
      <c r="D365" s="8"/>
    </row>
    <row r="366" spans="1:4" ht="12.75">
      <c r="A366" s="8"/>
      <c r="C366" s="28"/>
      <c r="D366" s="8"/>
    </row>
    <row r="367" spans="1:4" ht="12.75">
      <c r="A367" s="8"/>
      <c r="C367" s="28"/>
      <c r="D367" s="8"/>
    </row>
    <row r="368" spans="1:4" ht="12.75">
      <c r="A368" s="8"/>
      <c r="C368" s="28"/>
      <c r="D368" s="8"/>
    </row>
    <row r="369" spans="1:4" ht="12.75">
      <c r="A369" s="8"/>
      <c r="C369" s="28"/>
      <c r="D369" s="8"/>
    </row>
    <row r="370" spans="1:4" ht="12.75">
      <c r="A370" s="8"/>
      <c r="C370" s="28"/>
      <c r="D370" s="8"/>
    </row>
    <row r="371" spans="1:4" ht="12.75">
      <c r="A371" s="8"/>
      <c r="C371" s="28"/>
      <c r="D371" s="8"/>
    </row>
    <row r="372" spans="1:4" ht="12.75">
      <c r="A372" s="8"/>
      <c r="C372" s="28"/>
      <c r="D372" s="8"/>
    </row>
    <row r="373" spans="1:4" ht="12.75">
      <c r="A373" s="8"/>
      <c r="C373" s="28"/>
      <c r="D373" s="8"/>
    </row>
    <row r="374" spans="1:4" ht="12.75">
      <c r="A374" s="8"/>
      <c r="C374" s="28"/>
      <c r="D374" s="8"/>
    </row>
    <row r="375" spans="1:4" ht="12.75">
      <c r="A375" s="8"/>
      <c r="C375" s="28"/>
      <c r="D375" s="8"/>
    </row>
    <row r="376" spans="1:4" ht="12.75">
      <c r="A376" s="8"/>
      <c r="C376" s="28"/>
      <c r="D376" s="8"/>
    </row>
    <row r="377" spans="1:4" ht="12.75">
      <c r="A377" s="8"/>
      <c r="C377" s="28"/>
      <c r="D377" s="8"/>
    </row>
    <row r="378" spans="1:4" ht="12.75">
      <c r="A378" s="8"/>
      <c r="C378" s="28"/>
      <c r="D378" s="8"/>
    </row>
    <row r="379" spans="1:4" ht="12.75">
      <c r="A379" s="8"/>
      <c r="C379" s="28"/>
      <c r="D379" s="8"/>
    </row>
    <row r="380" spans="1:4" ht="12.75">
      <c r="A380" s="8"/>
      <c r="C380" s="28"/>
      <c r="D380" s="8"/>
    </row>
    <row r="381" spans="1:4" ht="12.75">
      <c r="A381" s="8"/>
      <c r="C381" s="28"/>
      <c r="D381" s="8"/>
    </row>
    <row r="382" spans="1:4" ht="12.75">
      <c r="A382" s="8"/>
      <c r="C382" s="28"/>
      <c r="D382" s="8"/>
    </row>
    <row r="383" spans="1:4" ht="12.75">
      <c r="A383" s="8"/>
      <c r="C383" s="28"/>
      <c r="D383" s="8"/>
    </row>
    <row r="384" spans="1:4" ht="12.75">
      <c r="A384" s="8"/>
      <c r="C384" s="28"/>
      <c r="D384" s="8"/>
    </row>
    <row r="385" spans="1:4" ht="12.75">
      <c r="A385" s="8"/>
      <c r="C385" s="28"/>
      <c r="D385" s="8"/>
    </row>
    <row r="386" spans="1:4" ht="12.75">
      <c r="A386" s="8"/>
      <c r="C386" s="28"/>
      <c r="D386" s="8"/>
    </row>
    <row r="387" spans="1:4" ht="12.75">
      <c r="A387" s="8"/>
      <c r="C387" s="28"/>
      <c r="D387" s="8"/>
    </row>
    <row r="388" spans="1:4" ht="12.75">
      <c r="A388" s="8"/>
      <c r="C388" s="28"/>
      <c r="D388" s="8"/>
    </row>
    <row r="389" spans="1:4" ht="12.75">
      <c r="A389" s="8"/>
      <c r="C389" s="28"/>
      <c r="D389" s="8"/>
    </row>
    <row r="390" spans="1:4" ht="12.75">
      <c r="A390" s="8"/>
      <c r="C390" s="28"/>
      <c r="D390" s="8"/>
    </row>
    <row r="391" spans="1:4" ht="12.75">
      <c r="A391" s="8"/>
      <c r="C391" s="28"/>
      <c r="D391" s="8"/>
    </row>
    <row r="392" spans="1:4" ht="12.75">
      <c r="A392" s="8"/>
      <c r="C392" s="28"/>
      <c r="D392" s="8"/>
    </row>
    <row r="393" spans="1:4" ht="12.75">
      <c r="A393" s="8"/>
      <c r="C393" s="28"/>
      <c r="D393" s="8"/>
    </row>
    <row r="394" spans="1:4" ht="12.75">
      <c r="A394" s="8"/>
      <c r="C394" s="28"/>
      <c r="D394" s="8"/>
    </row>
    <row r="395" spans="1:4" ht="12.75">
      <c r="A395" s="8"/>
      <c r="C395" s="28"/>
      <c r="D395" s="8"/>
    </row>
    <row r="396" spans="1:4" ht="12.75">
      <c r="A396" s="8"/>
      <c r="C396" s="28"/>
      <c r="D396" s="8"/>
    </row>
    <row r="397" spans="1:4" ht="12.75">
      <c r="A397" s="8"/>
      <c r="C397" s="28"/>
      <c r="D397" s="8"/>
    </row>
    <row r="398" spans="1:4" ht="12.75">
      <c r="A398" s="8"/>
      <c r="C398" s="28"/>
      <c r="D398" s="8"/>
    </row>
    <row r="399" spans="1:4" ht="12.75">
      <c r="A399" s="8"/>
      <c r="C399" s="28"/>
      <c r="D399" s="8"/>
    </row>
    <row r="400" spans="1:4" ht="12.75">
      <c r="A400" s="8"/>
      <c r="C400" s="28"/>
      <c r="D400" s="8"/>
    </row>
    <row r="401" spans="1:4" ht="12.75">
      <c r="A401" s="8"/>
      <c r="C401" s="28"/>
      <c r="D401" s="8"/>
    </row>
    <row r="402" spans="1:4" ht="12.75">
      <c r="A402" s="8"/>
      <c r="C402" s="28"/>
      <c r="D402" s="8"/>
    </row>
    <row r="403" spans="1:4" ht="12.75">
      <c r="A403" s="8"/>
      <c r="C403" s="28"/>
      <c r="D403" s="8"/>
    </row>
    <row r="404" spans="1:4" ht="12.75">
      <c r="A404" s="8"/>
      <c r="C404" s="28"/>
      <c r="D404" s="8"/>
    </row>
    <row r="405" spans="1:4" ht="12.75">
      <c r="A405" s="8"/>
      <c r="C405" s="28"/>
      <c r="D405" s="8"/>
    </row>
    <row r="406" spans="1:4" ht="12.75">
      <c r="A406" s="8"/>
      <c r="C406" s="28"/>
      <c r="D406" s="8"/>
    </row>
    <row r="407" spans="1:4" ht="12.75">
      <c r="A407" s="8"/>
      <c r="C407" s="28"/>
      <c r="D407" s="8"/>
    </row>
    <row r="408" spans="1:4" ht="12.75">
      <c r="A408" s="8"/>
      <c r="C408" s="28"/>
      <c r="D408" s="8"/>
    </row>
    <row r="409" spans="1:4" ht="12.75">
      <c r="A409" s="8"/>
      <c r="C409" s="28"/>
      <c r="D409" s="8"/>
    </row>
    <row r="410" spans="1:4" ht="12.75">
      <c r="A410" s="8"/>
      <c r="C410" s="28"/>
      <c r="D410" s="8"/>
    </row>
    <row r="411" spans="1:4" ht="12.75">
      <c r="A411" s="8"/>
      <c r="C411" s="28"/>
      <c r="D411" s="8"/>
    </row>
    <row r="412" spans="1:4" ht="12.75">
      <c r="A412" s="8"/>
      <c r="C412" s="28"/>
      <c r="D412" s="8"/>
    </row>
    <row r="413" spans="1:4" ht="12.75">
      <c r="A413" s="8"/>
      <c r="C413" s="28"/>
      <c r="D413" s="8"/>
    </row>
    <row r="414" spans="1:4" ht="12.75">
      <c r="A414" s="8"/>
      <c r="C414" s="28"/>
      <c r="D414" s="8"/>
    </row>
    <row r="415" spans="1:4" ht="12.75">
      <c r="A415" s="8"/>
      <c r="C415" s="28"/>
      <c r="D415" s="8"/>
    </row>
    <row r="416" spans="1:4" ht="12.75">
      <c r="A416" s="8"/>
      <c r="C416" s="28"/>
      <c r="D416" s="8"/>
    </row>
    <row r="417" spans="1:4" ht="12.75">
      <c r="A417" s="8"/>
      <c r="C417" s="28"/>
      <c r="D417" s="8"/>
    </row>
    <row r="418" spans="1:4" ht="12.75">
      <c r="A418" s="8"/>
      <c r="C418" s="28"/>
      <c r="D418" s="8"/>
    </row>
    <row r="419" spans="1:4" ht="12.75">
      <c r="A419" s="8"/>
      <c r="C419" s="28"/>
      <c r="D419" s="8"/>
    </row>
    <row r="420" spans="1:4" ht="12.75">
      <c r="A420" s="8"/>
      <c r="C420" s="28"/>
      <c r="D420" s="8"/>
    </row>
    <row r="421" spans="1:4" ht="12.75">
      <c r="A421" s="8"/>
      <c r="C421" s="28"/>
      <c r="D421" s="8"/>
    </row>
    <row r="422" spans="1:4" ht="12.75">
      <c r="A422" s="8"/>
      <c r="C422" s="28"/>
      <c r="D422" s="8"/>
    </row>
    <row r="423" spans="1:4" ht="12.75">
      <c r="A423" s="8"/>
      <c r="C423" s="28"/>
      <c r="D423" s="8"/>
    </row>
    <row r="424" spans="1:4" ht="12.75">
      <c r="A424" s="8"/>
      <c r="C424" s="28"/>
      <c r="D424" s="8"/>
    </row>
    <row r="425" spans="1:4" ht="12.75">
      <c r="A425" s="8"/>
      <c r="C425" s="28"/>
      <c r="D425" s="8"/>
    </row>
    <row r="426" spans="1:4" ht="12.75">
      <c r="A426" s="8"/>
      <c r="C426" s="28"/>
      <c r="D426" s="8"/>
    </row>
    <row r="427" spans="1:4" ht="12.75">
      <c r="A427" s="8"/>
      <c r="C427" s="28"/>
      <c r="D427" s="8"/>
    </row>
    <row r="428" spans="1:4" ht="12.75">
      <c r="A428" s="8"/>
      <c r="C428" s="28"/>
      <c r="D428" s="8"/>
    </row>
    <row r="429" spans="1:4" ht="12.75">
      <c r="A429" s="8"/>
      <c r="C429" s="28"/>
      <c r="D429" s="8"/>
    </row>
    <row r="430" spans="1:4" ht="12.75">
      <c r="A430" s="8"/>
      <c r="C430" s="28"/>
      <c r="D430" s="8"/>
    </row>
    <row r="431" spans="1:4" ht="12.75">
      <c r="A431" s="8"/>
      <c r="C431" s="28"/>
      <c r="D431" s="8"/>
    </row>
    <row r="432" spans="1:4" ht="12.75">
      <c r="A432" s="8"/>
      <c r="C432" s="28"/>
      <c r="D432" s="8"/>
    </row>
    <row r="433" spans="1:4" ht="12.75">
      <c r="A433" s="8"/>
      <c r="C433" s="28"/>
      <c r="D433" s="8"/>
    </row>
    <row r="434" spans="1:4" ht="12.75">
      <c r="A434" s="8"/>
      <c r="C434" s="28"/>
      <c r="D434" s="8"/>
    </row>
    <row r="435" spans="1:4" ht="12.75">
      <c r="A435" s="8"/>
      <c r="C435" s="28"/>
      <c r="D435" s="8"/>
    </row>
    <row r="436" spans="1:4" ht="12.75">
      <c r="A436" s="8"/>
      <c r="C436" s="28"/>
      <c r="D436" s="8"/>
    </row>
    <row r="437" spans="1:4" ht="12.75">
      <c r="A437" s="8"/>
      <c r="C437" s="28"/>
      <c r="D437" s="8"/>
    </row>
    <row r="438" spans="1:4" ht="12.75">
      <c r="A438" s="8"/>
      <c r="C438" s="28"/>
      <c r="D438" s="8"/>
    </row>
    <row r="439" spans="1:4" ht="12.75">
      <c r="A439" s="8"/>
      <c r="C439" s="28"/>
      <c r="D439" s="8"/>
    </row>
    <row r="440" spans="1:4" ht="12.75">
      <c r="A440" s="8"/>
      <c r="C440" s="28"/>
      <c r="D440" s="8"/>
    </row>
    <row r="441" spans="1:4" ht="12.75">
      <c r="A441" s="8"/>
      <c r="C441" s="28"/>
      <c r="D441" s="8"/>
    </row>
    <row r="442" spans="1:4" ht="12.75">
      <c r="A442" s="8"/>
      <c r="C442" s="28"/>
      <c r="D442" s="8"/>
    </row>
    <row r="443" spans="1:4" ht="12.75">
      <c r="A443" s="8"/>
      <c r="C443" s="28"/>
      <c r="D443" s="8"/>
    </row>
    <row r="444" spans="1:4" ht="12.75">
      <c r="A444" s="8"/>
      <c r="C444" s="28"/>
      <c r="D444" s="8"/>
    </row>
    <row r="445" spans="1:4" ht="12.75">
      <c r="A445" s="8"/>
      <c r="C445" s="28"/>
      <c r="D445" s="8"/>
    </row>
    <row r="446" spans="1:4" ht="12.75">
      <c r="A446" s="8"/>
      <c r="C446" s="28"/>
      <c r="D446" s="8"/>
    </row>
    <row r="447" spans="1:4" ht="12.75">
      <c r="A447" s="8"/>
      <c r="C447" s="28"/>
      <c r="D447" s="8"/>
    </row>
    <row r="448" spans="1:4" ht="12.75">
      <c r="A448" s="8"/>
      <c r="C448" s="28"/>
      <c r="D448" s="8"/>
    </row>
    <row r="449" spans="1:4" ht="12.75">
      <c r="A449" s="8"/>
      <c r="C449" s="28"/>
      <c r="D449" s="8"/>
    </row>
    <row r="450" spans="1:4" ht="12.75">
      <c r="A450" s="8"/>
      <c r="C450" s="28"/>
      <c r="D450" s="8"/>
    </row>
    <row r="451" spans="1:4" ht="12.75">
      <c r="A451" s="8"/>
      <c r="C451" s="28"/>
      <c r="D451" s="8"/>
    </row>
    <row r="452" spans="1:4" ht="12.75">
      <c r="A452" s="8"/>
      <c r="C452" s="28"/>
      <c r="D452" s="8"/>
    </row>
    <row r="453" spans="1:4" ht="12.75">
      <c r="A453" s="8"/>
      <c r="C453" s="28"/>
      <c r="D453" s="8"/>
    </row>
    <row r="454" spans="1:4" ht="12.75">
      <c r="A454" s="8"/>
      <c r="C454" s="28"/>
      <c r="D454" s="8"/>
    </row>
    <row r="455" spans="1:4" ht="12.75">
      <c r="A455" s="8"/>
      <c r="C455" s="28"/>
      <c r="D455" s="8"/>
    </row>
    <row r="456" spans="1:4" ht="12.75">
      <c r="A456" s="8"/>
      <c r="C456" s="28"/>
      <c r="D456" s="8"/>
    </row>
    <row r="457" spans="1:4" ht="12.75">
      <c r="A457" s="8"/>
      <c r="C457" s="28"/>
      <c r="D457" s="8"/>
    </row>
    <row r="458" spans="1:4" ht="12.75">
      <c r="A458" s="8"/>
      <c r="C458" s="28"/>
      <c r="D458" s="8"/>
    </row>
    <row r="459" spans="1:4" ht="12.75">
      <c r="A459" s="8"/>
      <c r="C459" s="28"/>
      <c r="D459" s="8"/>
    </row>
    <row r="460" spans="1:4" ht="12.75">
      <c r="A460" s="8"/>
      <c r="C460" s="28"/>
      <c r="D460" s="8"/>
    </row>
    <row r="461" spans="1:4" ht="12.75">
      <c r="A461" s="8"/>
      <c r="C461" s="28"/>
      <c r="D461" s="8"/>
    </row>
    <row r="462" spans="1:4" ht="12.75">
      <c r="A462" s="8"/>
      <c r="C462" s="28"/>
      <c r="D462" s="8"/>
    </row>
    <row r="463" spans="1:4" ht="12.75">
      <c r="A463" s="8"/>
      <c r="C463" s="28"/>
      <c r="D463" s="8"/>
    </row>
    <row r="464" spans="1:4" ht="12.75">
      <c r="A464" s="8"/>
      <c r="C464" s="28"/>
      <c r="D464" s="8"/>
    </row>
    <row r="465" spans="1:4" ht="12.75">
      <c r="A465" s="8"/>
      <c r="C465" s="28"/>
      <c r="D465" s="8"/>
    </row>
    <row r="466" spans="1:4" ht="12.75">
      <c r="A466" s="8"/>
      <c r="C466" s="28"/>
      <c r="D466" s="8"/>
    </row>
    <row r="467" spans="1:4" ht="12.75">
      <c r="A467" s="8"/>
      <c r="C467" s="28"/>
      <c r="D467" s="8"/>
    </row>
    <row r="468" spans="1:4" ht="12.75">
      <c r="A468" s="8"/>
      <c r="C468" s="28"/>
      <c r="D468" s="8"/>
    </row>
    <row r="469" spans="1:4" ht="12.75">
      <c r="A469" s="8"/>
      <c r="C469" s="28"/>
      <c r="D469" s="8"/>
    </row>
    <row r="470" spans="1:4" ht="12.75">
      <c r="A470" s="8"/>
      <c r="C470" s="28"/>
      <c r="D470" s="8"/>
    </row>
    <row r="471" spans="1:4" ht="12.75">
      <c r="A471" s="8"/>
      <c r="C471" s="28"/>
      <c r="D471" s="8"/>
    </row>
    <row r="472" spans="1:4" ht="12.75">
      <c r="A472" s="8"/>
      <c r="C472" s="28"/>
      <c r="D472" s="8"/>
    </row>
    <row r="473" spans="1:4" ht="12.75">
      <c r="A473" s="8"/>
      <c r="C473" s="28"/>
      <c r="D473" s="8"/>
    </row>
    <row r="474" spans="1:4" ht="12.75">
      <c r="A474" s="8"/>
      <c r="C474" s="28"/>
      <c r="D474" s="8"/>
    </row>
    <row r="475" spans="1:4" ht="12.75">
      <c r="A475" s="8"/>
      <c r="C475" s="28"/>
      <c r="D475" s="8"/>
    </row>
    <row r="476" spans="1:4" ht="12.75">
      <c r="A476" s="8"/>
      <c r="C476" s="28"/>
      <c r="D476" s="8"/>
    </row>
    <row r="477" spans="1:4" ht="12.75">
      <c r="A477" s="8"/>
      <c r="C477" s="28"/>
      <c r="D477" s="8"/>
    </row>
    <row r="478" spans="1:4" ht="12.75">
      <c r="A478" s="8"/>
      <c r="C478" s="28"/>
      <c r="D478" s="8"/>
    </row>
    <row r="479" spans="1:4" ht="12.75">
      <c r="A479" s="8"/>
      <c r="C479" s="28"/>
      <c r="D479" s="8"/>
    </row>
    <row r="480" spans="1:4" ht="12.75">
      <c r="A480" s="8"/>
      <c r="C480" s="28"/>
      <c r="D480" s="8"/>
    </row>
    <row r="481" spans="1:4" ht="12.75">
      <c r="A481" s="8"/>
      <c r="C481" s="28"/>
      <c r="D481" s="8"/>
    </row>
    <row r="482" spans="1:4" ht="12.75">
      <c r="A482" s="8"/>
      <c r="C482" s="28"/>
      <c r="D482" s="8"/>
    </row>
    <row r="483" spans="1:4" ht="12.75">
      <c r="A483" s="8"/>
      <c r="C483" s="28"/>
      <c r="D483" s="8"/>
    </row>
    <row r="484" spans="1:4" ht="12.75">
      <c r="A484" s="8"/>
      <c r="C484" s="28"/>
      <c r="D484" s="8"/>
    </row>
    <row r="485" spans="1:4" ht="12.75">
      <c r="A485" s="8"/>
      <c r="C485" s="28"/>
      <c r="D485" s="8"/>
    </row>
    <row r="486" spans="1:4" ht="12.75">
      <c r="A486" s="8"/>
      <c r="C486" s="28"/>
      <c r="D486" s="8"/>
    </row>
    <row r="487" spans="1:4" ht="12.75">
      <c r="A487" s="8"/>
      <c r="C487" s="28"/>
      <c r="D487" s="8"/>
    </row>
    <row r="488" spans="1:4" ht="12.75">
      <c r="A488" s="8"/>
      <c r="C488" s="28"/>
      <c r="D488" s="8"/>
    </row>
    <row r="489" spans="1:4" ht="12.75">
      <c r="A489" s="8"/>
      <c r="C489" s="28"/>
      <c r="D489" s="8"/>
    </row>
    <row r="490" spans="1:4" ht="12.75">
      <c r="A490" s="8"/>
      <c r="C490" s="28"/>
      <c r="D490" s="8"/>
    </row>
    <row r="491" spans="1:4" ht="12.75">
      <c r="A491" s="8"/>
      <c r="C491" s="28"/>
      <c r="D491" s="8"/>
    </row>
    <row r="492" spans="1:4" ht="12.75">
      <c r="A492" s="8"/>
      <c r="C492" s="28"/>
      <c r="D492" s="8"/>
    </row>
    <row r="493" spans="1:4" ht="12.75">
      <c r="A493" s="8"/>
      <c r="C493" s="28"/>
      <c r="D493" s="8"/>
    </row>
    <row r="494" spans="1:4" ht="12.75">
      <c r="A494" s="8"/>
      <c r="C494" s="28"/>
      <c r="D494" s="8"/>
    </row>
    <row r="495" spans="1:4" ht="12.75">
      <c r="A495" s="8"/>
      <c r="C495" s="28"/>
      <c r="D495" s="8"/>
    </row>
    <row r="496" spans="1:4" ht="12.75">
      <c r="A496" s="8"/>
      <c r="C496" s="28"/>
      <c r="D496" s="8"/>
    </row>
    <row r="497" spans="1:4" ht="12.75">
      <c r="A497" s="8"/>
      <c r="C497" s="28"/>
      <c r="D497" s="8"/>
    </row>
    <row r="498" spans="1:4" ht="12.75">
      <c r="A498" s="8"/>
      <c r="C498" s="28"/>
      <c r="D498" s="8"/>
    </row>
    <row r="499" spans="1:4" ht="12.75">
      <c r="A499" s="8"/>
      <c r="C499" s="28"/>
      <c r="D499" s="8"/>
    </row>
    <row r="500" spans="1:4" ht="12.75">
      <c r="A500" s="8"/>
      <c r="C500" s="28"/>
      <c r="D500" s="8"/>
    </row>
    <row r="501" spans="1:4" ht="12.75">
      <c r="A501" s="8"/>
      <c r="C501" s="28"/>
      <c r="D501" s="8"/>
    </row>
    <row r="502" spans="1:4" ht="12.75">
      <c r="A502" s="8"/>
      <c r="C502" s="28"/>
      <c r="D502" s="8"/>
    </row>
    <row r="503" spans="1:4" ht="12.75">
      <c r="A503" s="8"/>
      <c r="C503" s="28"/>
      <c r="D503" s="8"/>
    </row>
    <row r="504" spans="1:4" ht="12.75">
      <c r="A504" s="8"/>
      <c r="C504" s="28"/>
      <c r="D504" s="8"/>
    </row>
    <row r="505" spans="1:4" ht="12.75">
      <c r="A505" s="8"/>
      <c r="C505" s="28"/>
      <c r="D505" s="8"/>
    </row>
    <row r="506" spans="1:4" ht="12.75">
      <c r="A506" s="8"/>
      <c r="C506" s="28"/>
      <c r="D506" s="8"/>
    </row>
    <row r="507" spans="1:4" ht="12.75">
      <c r="A507" s="8"/>
      <c r="C507" s="28"/>
      <c r="D507" s="8"/>
    </row>
    <row r="508" spans="1:4" ht="12.75">
      <c r="A508" s="8"/>
      <c r="C508" s="28"/>
      <c r="D508" s="8"/>
    </row>
    <row r="509" spans="1:4" ht="12.75">
      <c r="A509" s="8"/>
      <c r="C509" s="28"/>
      <c r="D509" s="8"/>
    </row>
    <row r="510" spans="1:4" ht="12.75">
      <c r="A510" s="8"/>
      <c r="C510" s="28"/>
      <c r="D510" s="8"/>
    </row>
    <row r="511" spans="1:4" ht="12.75">
      <c r="A511" s="8"/>
      <c r="C511" s="28"/>
      <c r="D511" s="8"/>
    </row>
    <row r="512" spans="1:4" ht="12.75">
      <c r="A512" s="8"/>
      <c r="C512" s="28"/>
      <c r="D512" s="8"/>
    </row>
    <row r="513" spans="1:4" ht="12.75">
      <c r="A513" s="8"/>
      <c r="C513" s="28"/>
      <c r="D513" s="8"/>
    </row>
    <row r="514" spans="1:4" ht="12.75">
      <c r="A514" s="8"/>
      <c r="C514" s="28"/>
      <c r="D514" s="8"/>
    </row>
    <row r="515" spans="1:4" ht="12.75">
      <c r="A515" s="8"/>
      <c r="C515" s="28"/>
      <c r="D515" s="8"/>
    </row>
    <row r="516" spans="1:4" ht="12.75">
      <c r="A516" s="8"/>
      <c r="C516" s="28"/>
      <c r="D516" s="8"/>
    </row>
    <row r="517" spans="1:4" ht="12.75">
      <c r="A517" s="8"/>
      <c r="C517" s="28"/>
      <c r="D517" s="8"/>
    </row>
    <row r="518" spans="1:4" ht="12.75">
      <c r="A518" s="8"/>
      <c r="C518" s="28"/>
      <c r="D518" s="8"/>
    </row>
    <row r="519" spans="1:4" ht="12.75">
      <c r="A519" s="8"/>
      <c r="C519" s="28"/>
      <c r="D519" s="8"/>
    </row>
    <row r="520" spans="1:4" ht="12.75">
      <c r="A520" s="8"/>
      <c r="C520" s="28"/>
      <c r="D520" s="8"/>
    </row>
    <row r="521" spans="1:4" ht="12.75">
      <c r="A521" s="8"/>
      <c r="C521" s="28"/>
      <c r="D521" s="8"/>
    </row>
    <row r="522" spans="1:4" ht="12.75">
      <c r="A522" s="8"/>
      <c r="C522" s="28"/>
      <c r="D522" s="8"/>
    </row>
    <row r="523" spans="1:4" ht="12.75">
      <c r="A523" s="8"/>
      <c r="C523" s="28"/>
      <c r="D523" s="8"/>
    </row>
    <row r="524" spans="1:4" ht="12.75">
      <c r="A524" s="8"/>
      <c r="C524" s="28"/>
      <c r="D524" s="8"/>
    </row>
    <row r="525" spans="1:4" ht="12.75">
      <c r="A525" s="8"/>
      <c r="C525" s="28"/>
      <c r="D525" s="8"/>
    </row>
    <row r="526" spans="1:4" ht="12.75">
      <c r="A526" s="8"/>
      <c r="C526" s="28"/>
      <c r="D526" s="8"/>
    </row>
    <row r="527" spans="1:4" ht="12.75">
      <c r="A527" s="8"/>
      <c r="C527" s="28"/>
      <c r="D527" s="8"/>
    </row>
    <row r="528" spans="1:4" ht="12.75">
      <c r="A528" s="8"/>
      <c r="C528" s="28"/>
      <c r="D528" s="8"/>
    </row>
    <row r="529" spans="1:4" ht="12.75">
      <c r="A529" s="8"/>
      <c r="C529" s="28"/>
      <c r="D529" s="8"/>
    </row>
    <row r="530" spans="1:4" ht="12.75">
      <c r="A530" s="8"/>
      <c r="C530" s="28"/>
      <c r="D530" s="8"/>
    </row>
    <row r="531" spans="1:4" ht="12.75">
      <c r="A531" s="8"/>
      <c r="C531" s="28"/>
      <c r="D531" s="8"/>
    </row>
    <row r="532" spans="1:4" ht="12.75">
      <c r="A532" s="8"/>
      <c r="C532" s="28"/>
      <c r="D532" s="8"/>
    </row>
    <row r="533" spans="1:4" ht="12.75">
      <c r="A533" s="8"/>
      <c r="C533" s="28"/>
      <c r="D533" s="8"/>
    </row>
    <row r="534" spans="1:4" ht="12.75">
      <c r="A534" s="8"/>
      <c r="C534" s="28"/>
      <c r="D534" s="8"/>
    </row>
    <row r="535" spans="1:4" ht="12.75">
      <c r="A535" s="8"/>
      <c r="C535" s="28"/>
      <c r="D535" s="8"/>
    </row>
    <row r="536" spans="1:4" ht="12.75">
      <c r="A536" s="8"/>
      <c r="C536" s="28"/>
      <c r="D536" s="8"/>
    </row>
    <row r="537" spans="1:4" ht="12.75">
      <c r="A537" s="8"/>
      <c r="C537" s="28"/>
      <c r="D537" s="8"/>
    </row>
    <row r="538" spans="1:4" ht="12.75">
      <c r="A538" s="8"/>
      <c r="C538" s="28"/>
      <c r="D538" s="8"/>
    </row>
    <row r="539" spans="1:4" ht="12.75">
      <c r="A539" s="8"/>
      <c r="C539" s="28"/>
      <c r="D539" s="8"/>
    </row>
    <row r="540" spans="1:4" ht="12.75">
      <c r="A540" s="8"/>
      <c r="C540" s="28"/>
      <c r="D540" s="8"/>
    </row>
    <row r="541" spans="1:4" ht="12.75">
      <c r="A541" s="8"/>
      <c r="C541" s="28"/>
      <c r="D541" s="8"/>
    </row>
    <row r="542" spans="1:4" ht="12.75">
      <c r="A542" s="8"/>
      <c r="C542" s="28"/>
      <c r="D542" s="8"/>
    </row>
    <row r="543" spans="1:4" ht="12.75">
      <c r="A543" s="8"/>
      <c r="C543" s="28"/>
      <c r="D543" s="8"/>
    </row>
    <row r="544" spans="1:4" ht="12.75">
      <c r="A544" s="8"/>
      <c r="C544" s="28"/>
      <c r="D544" s="8"/>
    </row>
    <row r="545" spans="1:4" ht="12.75">
      <c r="A545" s="8"/>
      <c r="C545" s="28"/>
      <c r="D545" s="8"/>
    </row>
    <row r="546" spans="1:4" ht="12.75">
      <c r="A546" s="8"/>
      <c r="C546" s="28"/>
      <c r="D546" s="8"/>
    </row>
    <row r="547" spans="1:4" ht="12.75">
      <c r="A547" s="8"/>
      <c r="C547" s="28"/>
      <c r="D547" s="8"/>
    </row>
    <row r="548" spans="1:4" ht="12.75">
      <c r="A548" s="8"/>
      <c r="C548" s="28"/>
      <c r="D548" s="8"/>
    </row>
    <row r="549" spans="1:4" ht="12.75">
      <c r="A549" s="8"/>
      <c r="C549" s="28"/>
      <c r="D549" s="8"/>
    </row>
    <row r="550" spans="1:4" ht="12.75">
      <c r="A550" s="8"/>
      <c r="C550" s="28"/>
      <c r="D550" s="8"/>
    </row>
    <row r="551" spans="1:4" ht="12.75">
      <c r="A551" s="8"/>
      <c r="C551" s="28"/>
      <c r="D551" s="8"/>
    </row>
    <row r="552" spans="1:4" ht="12.75">
      <c r="A552" s="8"/>
      <c r="C552" s="28"/>
      <c r="D552" s="8"/>
    </row>
    <row r="553" spans="1:4" ht="12.75">
      <c r="A553" s="8"/>
      <c r="C553" s="28"/>
      <c r="D553" s="8"/>
    </row>
    <row r="554" spans="1:4" ht="12.75">
      <c r="A554" s="8"/>
      <c r="C554" s="28"/>
      <c r="D554" s="8"/>
    </row>
    <row r="555" spans="1:4" ht="12.75">
      <c r="A555" s="8"/>
      <c r="C555" s="28"/>
      <c r="D555" s="8"/>
    </row>
    <row r="556" spans="1:4" ht="12.75">
      <c r="A556" s="8"/>
      <c r="C556" s="28"/>
      <c r="D556" s="8"/>
    </row>
    <row r="557" spans="1:4" ht="12.75">
      <c r="A557" s="8"/>
      <c r="C557" s="28"/>
      <c r="D557" s="8"/>
    </row>
    <row r="558" spans="1:4" ht="12.75">
      <c r="A558" s="8"/>
      <c r="C558" s="28"/>
      <c r="D558" s="8"/>
    </row>
    <row r="559" spans="1:4" ht="12.75">
      <c r="A559" s="8"/>
      <c r="C559" s="28"/>
      <c r="D559" s="8"/>
    </row>
    <row r="560" spans="1:4" ht="12.75">
      <c r="A560" s="8"/>
      <c r="C560" s="28"/>
      <c r="D560" s="8"/>
    </row>
    <row r="561" spans="1:4" ht="12.75">
      <c r="A561" s="8"/>
      <c r="C561" s="28"/>
      <c r="D561" s="8"/>
    </row>
    <row r="562" spans="1:4" ht="12.75">
      <c r="A562" s="8"/>
      <c r="C562" s="28"/>
      <c r="D562" s="8"/>
    </row>
    <row r="563" spans="1:4" ht="12.75">
      <c r="A563" s="8"/>
      <c r="C563" s="28"/>
      <c r="D563" s="8"/>
    </row>
    <row r="564" spans="1:4" ht="12.75">
      <c r="A564" s="8"/>
      <c r="C564" s="28"/>
      <c r="D564" s="8"/>
    </row>
    <row r="565" spans="1:4" ht="12.75">
      <c r="A565" s="8"/>
      <c r="C565" s="28"/>
      <c r="D565" s="8"/>
    </row>
    <row r="566" spans="1:4" ht="12.75">
      <c r="A566" s="8"/>
      <c r="C566" s="28"/>
      <c r="D566" s="8"/>
    </row>
    <row r="567" spans="1:4" ht="12.75">
      <c r="A567" s="8"/>
      <c r="C567" s="28"/>
      <c r="D567" s="8"/>
    </row>
    <row r="568" spans="1:4" ht="12.75">
      <c r="A568" s="8"/>
      <c r="C568" s="28"/>
      <c r="D568" s="8"/>
    </row>
    <row r="569" spans="1:4" ht="12.75">
      <c r="A569" s="8"/>
      <c r="C569" s="28"/>
      <c r="D569" s="8"/>
    </row>
    <row r="570" spans="1:4" ht="12.75">
      <c r="A570" s="8"/>
      <c r="C570" s="28"/>
      <c r="D570" s="8"/>
    </row>
    <row r="571" spans="1:4" ht="12.75">
      <c r="A571" s="8"/>
      <c r="C571" s="28"/>
      <c r="D571" s="8"/>
    </row>
    <row r="572" spans="1:4" ht="12.75">
      <c r="A572" s="8"/>
      <c r="C572" s="28"/>
      <c r="D572" s="8"/>
    </row>
    <row r="573" spans="1:4" ht="12.75">
      <c r="A573" s="8"/>
      <c r="C573" s="28"/>
      <c r="D573" s="8"/>
    </row>
    <row r="574" spans="1:4" ht="12.75">
      <c r="A574" s="8"/>
      <c r="C574" s="28"/>
      <c r="D574" s="8"/>
    </row>
    <row r="575" spans="1:4" ht="12.75">
      <c r="A575" s="8"/>
      <c r="C575" s="28"/>
      <c r="D575" s="8"/>
    </row>
    <row r="576" spans="1:4" ht="12.75">
      <c r="A576" s="8"/>
      <c r="C576" s="28"/>
      <c r="D576" s="8"/>
    </row>
    <row r="577" spans="1:4" ht="12.75">
      <c r="A577" s="8"/>
      <c r="C577" s="28"/>
      <c r="D577" s="8"/>
    </row>
    <row r="578" spans="1:4" ht="12.75">
      <c r="A578" s="8"/>
      <c r="C578" s="28"/>
      <c r="D578" s="8"/>
    </row>
    <row r="579" spans="1:4" ht="12.75">
      <c r="A579" s="8"/>
      <c r="C579" s="28"/>
      <c r="D579" s="8"/>
    </row>
    <row r="580" spans="1:4" ht="12.75">
      <c r="A580" s="8"/>
      <c r="C580" s="28"/>
      <c r="D580" s="8"/>
    </row>
    <row r="581" spans="1:4" ht="12.75">
      <c r="A581" s="8"/>
      <c r="C581" s="28"/>
      <c r="D581" s="8"/>
    </row>
    <row r="582" spans="1:4" ht="12.75">
      <c r="A582" s="8"/>
      <c r="C582" s="28"/>
      <c r="D582" s="8"/>
    </row>
    <row r="583" spans="1:4" ht="12.75">
      <c r="A583" s="8"/>
      <c r="C583" s="28"/>
      <c r="D583" s="8"/>
    </row>
    <row r="584" spans="1:4" ht="12.75">
      <c r="A584" s="8"/>
      <c r="C584" s="28"/>
      <c r="D584" s="8"/>
    </row>
    <row r="585" spans="1:4" ht="12.75">
      <c r="A585" s="8"/>
      <c r="C585" s="28"/>
      <c r="D585" s="8"/>
    </row>
    <row r="586" spans="1:4" ht="12.75">
      <c r="A586" s="8"/>
      <c r="C586" s="28"/>
      <c r="D586" s="8"/>
    </row>
    <row r="587" spans="1:4" ht="12.75">
      <c r="A587" s="8"/>
      <c r="C587" s="28"/>
      <c r="D587" s="8"/>
    </row>
    <row r="588" spans="1:4" ht="12.75">
      <c r="A588" s="8"/>
      <c r="C588" s="28"/>
      <c r="D588" s="8"/>
    </row>
    <row r="589" spans="1:4" ht="12.75">
      <c r="A589" s="8"/>
      <c r="C589" s="28"/>
      <c r="D589" s="8"/>
    </row>
    <row r="590" spans="1:4" ht="12.75">
      <c r="A590" s="8"/>
      <c r="C590" s="28"/>
      <c r="D590" s="8"/>
    </row>
    <row r="591" spans="1:4" ht="12.75">
      <c r="A591" s="8"/>
      <c r="C591" s="28"/>
      <c r="D591" s="8"/>
    </row>
    <row r="592" spans="1:4" ht="12.75">
      <c r="A592" s="8"/>
      <c r="C592" s="28"/>
      <c r="D592" s="8"/>
    </row>
    <row r="593" spans="1:4" ht="12.75">
      <c r="A593" s="8"/>
      <c r="C593" s="28"/>
      <c r="D593" s="8"/>
    </row>
    <row r="594" spans="1:4" ht="12.75">
      <c r="A594" s="8"/>
      <c r="C594" s="28"/>
      <c r="D594" s="8"/>
    </row>
    <row r="595" spans="1:4" ht="12.75">
      <c r="A595" s="8"/>
      <c r="C595" s="28"/>
      <c r="D595" s="8"/>
    </row>
    <row r="596" spans="1:4" ht="12.75">
      <c r="A596" s="8"/>
      <c r="C596" s="28"/>
      <c r="D596" s="8"/>
    </row>
    <row r="597" spans="1:4" ht="12.75">
      <c r="A597" s="8"/>
      <c r="C597" s="28"/>
      <c r="D597" s="8"/>
    </row>
    <row r="598" spans="1:4" ht="12.75">
      <c r="A598" s="8"/>
      <c r="C598" s="28"/>
      <c r="D598" s="8"/>
    </row>
    <row r="599" spans="1:4" ht="12.75">
      <c r="A599" s="8"/>
      <c r="C599" s="28"/>
      <c r="D599" s="8"/>
    </row>
    <row r="600" spans="1:4" ht="12.75">
      <c r="A600" s="8"/>
      <c r="C600" s="28"/>
      <c r="D600" s="8"/>
    </row>
    <row r="601" spans="1:4" ht="12.75">
      <c r="A601" s="8"/>
      <c r="C601" s="28"/>
      <c r="D601" s="8"/>
    </row>
    <row r="602" spans="1:4" ht="12.75">
      <c r="A602" s="8"/>
      <c r="C602" s="28"/>
      <c r="D602" s="8"/>
    </row>
    <row r="603" spans="1:4" ht="12.75">
      <c r="A603" s="8"/>
      <c r="C603" s="28"/>
      <c r="D603" s="8"/>
    </row>
    <row r="604" spans="1:4" ht="12.75">
      <c r="A604" s="8"/>
      <c r="C604" s="28"/>
      <c r="D604" s="8"/>
    </row>
    <row r="605" spans="1:4" ht="12.75">
      <c r="A605" s="8"/>
      <c r="C605" s="28"/>
      <c r="D605" s="8"/>
    </row>
    <row r="606" spans="1:4" ht="12.75">
      <c r="A606" s="8"/>
      <c r="C606" s="28"/>
      <c r="D606" s="8"/>
    </row>
    <row r="607" spans="1:4" ht="12.75">
      <c r="A607" s="8"/>
      <c r="C607" s="28"/>
      <c r="D607" s="8"/>
    </row>
    <row r="608" spans="1:4" ht="12.75">
      <c r="A608" s="8"/>
      <c r="C608" s="28"/>
      <c r="D608" s="8"/>
    </row>
    <row r="609" spans="1:4" ht="12.75">
      <c r="A609" s="8"/>
      <c r="C609" s="28"/>
      <c r="D609" s="8"/>
    </row>
    <row r="610" spans="1:4" ht="12.75">
      <c r="A610" s="8"/>
      <c r="C610" s="28"/>
      <c r="D610" s="8"/>
    </row>
    <row r="611" spans="1:4" ht="12.75">
      <c r="A611" s="8"/>
      <c r="C611" s="28"/>
      <c r="D611" s="8"/>
    </row>
    <row r="612" spans="1:4" ht="12.75">
      <c r="A612" s="8"/>
      <c r="C612" s="28"/>
      <c r="D612" s="8"/>
    </row>
    <row r="613" spans="1:4" ht="12.75">
      <c r="A613" s="8"/>
      <c r="C613" s="28"/>
      <c r="D613" s="8"/>
    </row>
  </sheetData>
  <autoFilter ref="A1:F203"/>
  <dataValidations count="1">
    <dataValidation type="list" allowBlank="1" showErrorMessage="1" sqref="G7:G10 G13:G14 G16 G22:G25 G32:G34 G40:G43 G48:G51 G54 G59:G61 G67:G69 G71 G76:G77 G80 G82 G85 G89:G90 G93 G95 G99:G100 G104:G105 G109 G111 G113:G114 G120:G123 G129:G130 G136:G139 G145:G147 G153:G155 G160:G162 G165 G172:G174 G180:G183 G190:G192 G201">
      <formula1>" Pilih Sampel ,Cadangan"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"/>
  <sheetViews>
    <sheetView workbookViewId="0"/>
  </sheetViews>
  <sheetFormatPr defaultColWidth="12.7109375" defaultRowHeight="15.75" customHeight="1"/>
  <sheetData>
    <row r="1" spans="1:8">
      <c r="A1" s="26"/>
      <c r="B1" s="26"/>
      <c r="C1" s="26"/>
      <c r="D1" s="26"/>
      <c r="E1" s="26"/>
      <c r="F1" s="26"/>
      <c r="G1" s="26"/>
      <c r="H1" s="26"/>
    </row>
    <row r="2" spans="1:8">
      <c r="A2" s="33"/>
      <c r="B2" s="34"/>
      <c r="C2" s="34"/>
      <c r="D2" s="35"/>
      <c r="E2" s="35"/>
      <c r="F2" s="33"/>
      <c r="G2" s="33"/>
      <c r="H2" s="34"/>
    </row>
    <row r="3" spans="1:8">
      <c r="A3" s="33"/>
      <c r="B3" s="34"/>
      <c r="C3" s="34"/>
      <c r="D3" s="33"/>
      <c r="E3" s="33"/>
      <c r="F3" s="33"/>
      <c r="G3" s="33"/>
      <c r="H3" s="34"/>
    </row>
    <row r="4" spans="1:8">
      <c r="A4" s="33"/>
      <c r="B4" s="34"/>
      <c r="C4" s="34"/>
      <c r="D4" s="33"/>
      <c r="E4" s="33"/>
      <c r="F4" s="33"/>
      <c r="G4" s="33"/>
      <c r="H4" s="34"/>
    </row>
    <row r="5" spans="1:8">
      <c r="A5" s="33"/>
      <c r="B5" s="34"/>
      <c r="C5" s="34"/>
      <c r="D5" s="33"/>
      <c r="E5" s="33"/>
      <c r="F5" s="33"/>
      <c r="G5" s="33"/>
      <c r="H5" s="34"/>
    </row>
    <row r="6" spans="1:8">
      <c r="A6" s="33"/>
      <c r="B6" s="34"/>
      <c r="C6" s="34"/>
      <c r="D6" s="33"/>
      <c r="E6" s="33"/>
      <c r="F6" s="33"/>
      <c r="G6" s="33"/>
      <c r="H6" s="34"/>
    </row>
    <row r="7" spans="1:8">
      <c r="A7" s="33"/>
      <c r="B7" s="34"/>
      <c r="C7" s="34"/>
      <c r="D7" s="33"/>
      <c r="E7" s="35"/>
      <c r="F7" s="33"/>
      <c r="G7" s="33"/>
      <c r="H7" s="34"/>
    </row>
    <row r="8" spans="1:8">
      <c r="A8" s="33"/>
      <c r="B8" s="34"/>
      <c r="C8" s="34"/>
      <c r="D8" s="35"/>
      <c r="E8" s="33"/>
      <c r="F8" s="33"/>
      <c r="G8" s="33"/>
      <c r="H8" s="34"/>
    </row>
    <row r="9" spans="1:8">
      <c r="A9" s="33"/>
      <c r="B9" s="34"/>
      <c r="C9" s="34"/>
      <c r="D9" s="35"/>
      <c r="E9" s="33"/>
      <c r="F9" s="33"/>
      <c r="G9" s="33"/>
      <c r="H9" s="34"/>
    </row>
    <row r="10" spans="1:8">
      <c r="A10" s="33"/>
      <c r="B10" s="34"/>
      <c r="C10" s="34"/>
      <c r="D10" s="35"/>
      <c r="E10" s="33"/>
      <c r="F10" s="33"/>
      <c r="G10" s="33"/>
      <c r="H10" s="34"/>
    </row>
    <row r="11" spans="1:8">
      <c r="A11" s="33"/>
      <c r="B11" s="34"/>
      <c r="C11" s="34"/>
      <c r="D11" s="35"/>
      <c r="E11" s="35"/>
      <c r="F11" s="33"/>
      <c r="G11" s="33"/>
      <c r="H11" s="34"/>
    </row>
    <row r="12" spans="1:8">
      <c r="A12" s="33"/>
      <c r="B12" s="34"/>
      <c r="C12" s="34"/>
      <c r="D12" s="35"/>
      <c r="E12" s="33"/>
      <c r="F12" s="33"/>
      <c r="G12" s="33"/>
      <c r="H12" s="34"/>
    </row>
    <row r="13" spans="1:8">
      <c r="A13" s="33"/>
      <c r="B13" s="34"/>
      <c r="C13" s="34"/>
      <c r="D13" s="33"/>
      <c r="E13" s="33"/>
      <c r="F13" s="33"/>
      <c r="G13" s="33"/>
      <c r="H13" s="34"/>
    </row>
    <row r="14" spans="1:8">
      <c r="A14" s="33"/>
      <c r="B14" s="34"/>
      <c r="C14" s="34"/>
      <c r="D14" s="35"/>
      <c r="E14" s="35"/>
      <c r="F14" s="33"/>
      <c r="G14" s="33"/>
      <c r="H14" s="34"/>
    </row>
    <row r="15" spans="1:8">
      <c r="A15" s="33"/>
      <c r="B15" s="34"/>
      <c r="C15" s="34"/>
      <c r="D15" s="33"/>
      <c r="E15" s="33"/>
      <c r="F15" s="33"/>
      <c r="G15" s="33"/>
      <c r="H15" s="34"/>
    </row>
    <row r="16" spans="1:8">
      <c r="A16" s="33"/>
      <c r="B16" s="34"/>
      <c r="C16" s="34"/>
      <c r="D16" s="33"/>
      <c r="E16" s="33"/>
      <c r="F16" s="33"/>
      <c r="G16" s="33"/>
      <c r="H16" s="34"/>
    </row>
    <row r="17" spans="1:8">
      <c r="A17" s="33"/>
      <c r="B17" s="34"/>
      <c r="C17" s="34"/>
      <c r="D17" s="35"/>
      <c r="E17" s="35"/>
      <c r="F17" s="33"/>
      <c r="G17" s="33"/>
      <c r="H17" s="34"/>
    </row>
    <row r="18" spans="1:8">
      <c r="A18" s="33"/>
      <c r="B18" s="34"/>
      <c r="C18" s="34"/>
      <c r="D18" s="33"/>
      <c r="E18" s="33"/>
      <c r="F18" s="33"/>
      <c r="G18" s="33"/>
      <c r="H18" s="34"/>
    </row>
    <row r="19" spans="1:8">
      <c r="A19" s="33"/>
      <c r="B19" s="34"/>
      <c r="C19" s="34"/>
      <c r="D19" s="33"/>
      <c r="E19" s="33"/>
      <c r="F19" s="33"/>
      <c r="G19" s="33"/>
      <c r="H19" s="34"/>
    </row>
    <row r="20" spans="1:8">
      <c r="A20" s="33"/>
      <c r="B20" s="34"/>
      <c r="C20" s="34"/>
      <c r="D20" s="33"/>
      <c r="E20" s="33"/>
      <c r="F20" s="33"/>
      <c r="G20" s="33"/>
      <c r="H20" s="34"/>
    </row>
    <row r="21" spans="1:8">
      <c r="A21" s="33"/>
      <c r="B21" s="34"/>
      <c r="C21" s="34"/>
      <c r="D21" s="33"/>
      <c r="E21" s="33"/>
      <c r="F21" s="33"/>
      <c r="G21" s="33"/>
      <c r="H21" s="34"/>
    </row>
    <row r="22" spans="1:8">
      <c r="A22" s="33"/>
      <c r="B22" s="34"/>
      <c r="C22" s="34"/>
      <c r="D22" s="33"/>
      <c r="E22" s="33"/>
      <c r="F22" s="33"/>
      <c r="G22" s="33"/>
      <c r="H22" s="34"/>
    </row>
    <row r="23" spans="1:8">
      <c r="A23" s="33"/>
      <c r="B23" s="34"/>
      <c r="C23" s="34"/>
      <c r="D23" s="33"/>
      <c r="E23" s="33"/>
      <c r="F23" s="33"/>
      <c r="G23" s="33"/>
      <c r="H23" s="34"/>
    </row>
    <row r="24" spans="1:8">
      <c r="A24" s="33"/>
      <c r="B24" s="34"/>
      <c r="C24" s="34"/>
      <c r="D24" s="33"/>
      <c r="E24" s="33"/>
      <c r="F24" s="33"/>
      <c r="G24" s="33"/>
      <c r="H24" s="34"/>
    </row>
    <row r="25" spans="1:8">
      <c r="A25" s="33"/>
      <c r="B25" s="34"/>
      <c r="C25" s="34"/>
      <c r="D25" s="33"/>
      <c r="E25" s="33"/>
      <c r="F25" s="33"/>
      <c r="G25" s="33"/>
      <c r="H25" s="34"/>
    </row>
    <row r="26" spans="1:8">
      <c r="A26" s="33"/>
      <c r="B26" s="34"/>
      <c r="C26" s="34"/>
      <c r="D26" s="33"/>
      <c r="E26" s="33"/>
      <c r="F26" s="33"/>
      <c r="G26" s="33"/>
      <c r="H26" s="34"/>
    </row>
    <row r="27" spans="1:8">
      <c r="A27" s="33"/>
      <c r="B27" s="34"/>
      <c r="C27" s="34"/>
      <c r="D27" s="33"/>
      <c r="E27" s="33"/>
      <c r="F27" s="33"/>
      <c r="G27" s="33"/>
      <c r="H27" s="34"/>
    </row>
    <row r="28" spans="1:8">
      <c r="A28" s="33"/>
      <c r="B28" s="34"/>
      <c r="C28" s="34"/>
      <c r="D28" s="33"/>
      <c r="E28" s="33"/>
      <c r="F28" s="33"/>
      <c r="G28" s="33"/>
      <c r="H28" s="34"/>
    </row>
    <row r="29" spans="1:8">
      <c r="A29" s="33"/>
      <c r="B29" s="34"/>
      <c r="C29" s="34"/>
      <c r="D29" s="33"/>
      <c r="E29" s="33"/>
      <c r="F29" s="33"/>
      <c r="G29" s="35"/>
      <c r="H29" s="34"/>
    </row>
    <row r="30" spans="1:8">
      <c r="A30" s="33"/>
      <c r="B30" s="34"/>
      <c r="C30" s="34"/>
      <c r="D30" s="33"/>
      <c r="E30" s="33"/>
      <c r="F30" s="33"/>
      <c r="G30" s="35"/>
      <c r="H30" s="34"/>
    </row>
    <row r="31" spans="1:8">
      <c r="A31" s="33"/>
      <c r="B31" s="34"/>
      <c r="C31" s="34"/>
      <c r="D31" s="33"/>
      <c r="E31" s="33"/>
      <c r="F31" s="35"/>
      <c r="G31" s="35"/>
      <c r="H31" s="34"/>
    </row>
    <row r="32" spans="1:8">
      <c r="A32" s="33"/>
      <c r="B32" s="34"/>
      <c r="C32" s="34"/>
      <c r="D32" s="33"/>
      <c r="E32" s="33"/>
      <c r="F32" s="33"/>
      <c r="G32" s="35"/>
      <c r="H32" s="34"/>
    </row>
    <row r="33" spans="1:8">
      <c r="A33" s="33"/>
      <c r="B33" s="34"/>
      <c r="C33" s="34"/>
      <c r="D33" s="33"/>
      <c r="E33" s="33"/>
      <c r="F33" s="35"/>
      <c r="G33" s="33"/>
      <c r="H33" s="34"/>
    </row>
    <row r="34" spans="1:8">
      <c r="A34" s="33"/>
      <c r="B34" s="34"/>
      <c r="C34" s="34"/>
      <c r="D34" s="33"/>
      <c r="E34" s="33"/>
      <c r="F34" s="35"/>
      <c r="G34" s="33"/>
      <c r="H34" s="34"/>
    </row>
    <row r="35" spans="1:8">
      <c r="A35" s="33"/>
      <c r="B35" s="34"/>
      <c r="C35" s="34"/>
      <c r="D35" s="35"/>
      <c r="E35" s="35"/>
      <c r="F35" s="33"/>
      <c r="G35" s="33"/>
      <c r="H35" s="34"/>
    </row>
    <row r="36" spans="1:8">
      <c r="A36" s="33"/>
      <c r="B36" s="34"/>
      <c r="C36" s="34"/>
      <c r="D36" s="33"/>
      <c r="E36" s="33"/>
      <c r="F36" s="33"/>
      <c r="G36" s="33"/>
      <c r="H36" s="34"/>
    </row>
    <row r="37" spans="1:8">
      <c r="A37" s="33"/>
      <c r="B37" s="34"/>
      <c r="C37" s="34"/>
      <c r="D37" s="33"/>
      <c r="E37" s="33"/>
      <c r="F37" s="35"/>
      <c r="G37" s="33"/>
      <c r="H37" s="34"/>
    </row>
    <row r="38" spans="1:8">
      <c r="A38" s="33"/>
      <c r="B38" s="34"/>
      <c r="C38" s="34"/>
      <c r="D38" s="33"/>
      <c r="E38" s="33"/>
      <c r="F38" s="33"/>
      <c r="G38" s="33"/>
      <c r="H38" s="34"/>
    </row>
    <row r="39" spans="1:8">
      <c r="A39" s="33"/>
      <c r="B39" s="34"/>
      <c r="C39" s="34"/>
      <c r="D39" s="33"/>
      <c r="E39" s="33"/>
      <c r="F39" s="33"/>
      <c r="G39" s="33"/>
      <c r="H39" s="34"/>
    </row>
    <row r="40" spans="1:8">
      <c r="A40" s="33"/>
      <c r="B40" s="34"/>
      <c r="C40" s="34"/>
      <c r="D40" s="33"/>
      <c r="E40" s="33"/>
      <c r="F40" s="33"/>
      <c r="G40" s="33"/>
      <c r="H40" s="34"/>
    </row>
    <row r="41" spans="1:8">
      <c r="A41" s="33"/>
      <c r="B41" s="34"/>
      <c r="C41" s="34"/>
      <c r="D41" s="33"/>
      <c r="E41" s="33"/>
      <c r="F41" s="33"/>
      <c r="G41" s="33"/>
      <c r="H41" s="34"/>
    </row>
    <row r="42" spans="1:8">
      <c r="A42" s="33"/>
      <c r="B42" s="34"/>
      <c r="C42" s="34"/>
      <c r="D42" s="33"/>
      <c r="E42" s="33"/>
      <c r="F42" s="33"/>
      <c r="G42" s="33"/>
      <c r="H42" s="34"/>
    </row>
    <row r="43" spans="1:8">
      <c r="A43" s="33"/>
      <c r="B43" s="34"/>
      <c r="C43" s="34"/>
      <c r="D43" s="33"/>
      <c r="E43" s="33"/>
      <c r="F43" s="33"/>
      <c r="G43" s="33"/>
      <c r="H43" s="34"/>
    </row>
    <row r="44" spans="1:8">
      <c r="A44" s="33"/>
      <c r="B44" s="34"/>
      <c r="C44" s="34"/>
      <c r="D44" s="33"/>
      <c r="E44" s="33"/>
      <c r="F44" s="33"/>
      <c r="G44" s="33"/>
      <c r="H44" s="34"/>
    </row>
    <row r="45" spans="1:8">
      <c r="A45" s="33"/>
      <c r="B45" s="34"/>
      <c r="C45" s="34"/>
      <c r="D45" s="33"/>
      <c r="E45" s="33"/>
      <c r="F45" s="33"/>
      <c r="G45" s="33"/>
      <c r="H45" s="34"/>
    </row>
    <row r="46" spans="1:8">
      <c r="A46" s="33"/>
      <c r="B46" s="34"/>
      <c r="C46" s="34"/>
      <c r="D46" s="33"/>
      <c r="E46" s="33"/>
      <c r="F46" s="33"/>
      <c r="G46" s="33"/>
      <c r="H46" s="34"/>
    </row>
    <row r="47" spans="1:8">
      <c r="A47" s="33"/>
      <c r="B47" s="34"/>
      <c r="C47" s="34"/>
      <c r="D47" s="33"/>
      <c r="E47" s="33"/>
      <c r="F47" s="33"/>
      <c r="G47" s="33"/>
      <c r="H47" s="34"/>
    </row>
    <row r="48" spans="1:8">
      <c r="A48" s="33"/>
      <c r="B48" s="34"/>
      <c r="C48" s="34"/>
      <c r="D48" s="33"/>
      <c r="E48" s="33"/>
      <c r="F48" s="33"/>
      <c r="G48" s="33"/>
      <c r="H48" s="34"/>
    </row>
    <row r="49" spans="1:8">
      <c r="A49" s="33"/>
      <c r="B49" s="34"/>
      <c r="C49" s="34"/>
      <c r="D49" s="33"/>
      <c r="E49" s="33"/>
      <c r="F49" s="33"/>
      <c r="G49" s="33"/>
      <c r="H49" s="34"/>
    </row>
    <row r="50" spans="1:8">
      <c r="A50" s="33"/>
      <c r="B50" s="34"/>
      <c r="C50" s="34"/>
      <c r="D50" s="33"/>
      <c r="E50" s="33"/>
      <c r="F50" s="35"/>
      <c r="G50" s="33"/>
      <c r="H50" s="34"/>
    </row>
    <row r="51" spans="1:8">
      <c r="A51" s="33"/>
      <c r="B51" s="34"/>
      <c r="C51" s="34"/>
      <c r="D51" s="33"/>
      <c r="E51" s="33"/>
      <c r="F51" s="35"/>
      <c r="G51" s="33"/>
      <c r="H51" s="34"/>
    </row>
    <row r="52" spans="1:8">
      <c r="A52" s="33"/>
      <c r="B52" s="34"/>
      <c r="C52" s="34"/>
      <c r="D52" s="33"/>
      <c r="E52" s="33"/>
      <c r="F52" s="35"/>
      <c r="G52" s="33"/>
      <c r="H52" s="34"/>
    </row>
    <row r="53" spans="1:8">
      <c r="A53" s="33"/>
      <c r="B53" s="34"/>
      <c r="C53" s="34"/>
      <c r="D53" s="33"/>
      <c r="E53" s="33"/>
      <c r="F53" s="33"/>
      <c r="G53" s="33"/>
      <c r="H53" s="34"/>
    </row>
    <row r="54" spans="1:8">
      <c r="A54" s="33"/>
      <c r="B54" s="34"/>
      <c r="C54" s="34"/>
      <c r="D54" s="33"/>
      <c r="E54" s="33"/>
      <c r="F54" s="33"/>
      <c r="G54" s="33"/>
      <c r="H54" s="34"/>
    </row>
    <row r="55" spans="1:8">
      <c r="A55" s="33"/>
      <c r="B55" s="34"/>
      <c r="C55" s="34"/>
      <c r="D55" s="33"/>
      <c r="E55" s="33"/>
      <c r="F55" s="33"/>
      <c r="G55" s="35"/>
      <c r="H55" s="34"/>
    </row>
    <row r="56" spans="1:8">
      <c r="A56" s="33"/>
      <c r="B56" s="34"/>
      <c r="C56" s="34"/>
      <c r="D56" s="33"/>
      <c r="E56" s="35"/>
      <c r="F56" s="35"/>
      <c r="G56" s="33"/>
      <c r="H56" s="34"/>
    </row>
    <row r="57" spans="1:8">
      <c r="A57" s="33"/>
      <c r="B57" s="34"/>
      <c r="C57" s="34"/>
      <c r="D57" s="35"/>
      <c r="E57" s="35"/>
      <c r="F57" s="33"/>
      <c r="G57" s="33"/>
      <c r="H57" s="34"/>
    </row>
    <row r="58" spans="1:8">
      <c r="A58" s="33"/>
      <c r="B58" s="34"/>
      <c r="C58" s="34"/>
      <c r="D58" s="35"/>
      <c r="E58" s="35"/>
      <c r="F58" s="33"/>
      <c r="G58" s="33"/>
      <c r="H58" s="34"/>
    </row>
    <row r="59" spans="1:8">
      <c r="A59" s="33"/>
      <c r="B59" s="34"/>
      <c r="C59" s="34"/>
      <c r="D59" s="33"/>
      <c r="E59" s="35"/>
      <c r="F59" s="35"/>
      <c r="G59" s="33"/>
      <c r="H59" s="34"/>
    </row>
    <row r="60" spans="1:8">
      <c r="A60" s="33"/>
      <c r="B60" s="34"/>
      <c r="C60" s="34"/>
      <c r="D60" s="33"/>
      <c r="E60" s="35"/>
      <c r="F60" s="35"/>
      <c r="G60" s="33"/>
      <c r="H60" s="34"/>
    </row>
    <row r="61" spans="1:8">
      <c r="A61" s="33"/>
      <c r="B61" s="34"/>
      <c r="C61" s="34"/>
      <c r="D61" s="33"/>
      <c r="E61" s="35"/>
      <c r="F61" s="35"/>
      <c r="G61" s="33"/>
      <c r="H61" s="34"/>
    </row>
    <row r="62" spans="1:8">
      <c r="A62" s="33"/>
      <c r="B62" s="34"/>
      <c r="C62" s="34"/>
      <c r="D62" s="33"/>
      <c r="E62" s="35"/>
      <c r="F62" s="35"/>
      <c r="G62" s="33"/>
      <c r="H62" s="34"/>
    </row>
    <row r="63" spans="1:8">
      <c r="A63" s="33"/>
      <c r="B63" s="34"/>
      <c r="C63" s="34"/>
      <c r="D63" s="33"/>
      <c r="E63" s="35"/>
      <c r="F63" s="35"/>
      <c r="G63" s="33"/>
      <c r="H63" s="34"/>
    </row>
    <row r="64" spans="1:8">
      <c r="A64" s="33"/>
      <c r="B64" s="34"/>
      <c r="C64" s="34"/>
      <c r="D64" s="33"/>
      <c r="E64" s="35"/>
      <c r="F64" s="33"/>
      <c r="G64" s="33"/>
      <c r="H64" s="34"/>
    </row>
    <row r="65" spans="1:8">
      <c r="A65" s="33"/>
      <c r="B65" s="34"/>
      <c r="C65" s="34"/>
      <c r="D65" s="33"/>
      <c r="E65" s="35"/>
      <c r="F65" s="35"/>
      <c r="G65" s="33"/>
      <c r="H65" s="34"/>
    </row>
    <row r="66" spans="1:8">
      <c r="A66" s="33"/>
      <c r="B66" s="34"/>
      <c r="C66" s="34"/>
      <c r="D66" s="33"/>
      <c r="E66" s="35"/>
      <c r="F66" s="35"/>
      <c r="G66" s="33"/>
      <c r="H66" s="34"/>
    </row>
    <row r="67" spans="1:8">
      <c r="A67" s="33"/>
      <c r="B67" s="34"/>
      <c r="C67" s="34"/>
      <c r="D67" s="33"/>
      <c r="E67" s="33"/>
      <c r="F67" s="35"/>
      <c r="G67" s="35"/>
      <c r="H67" s="34"/>
    </row>
    <row r="68" spans="1:8">
      <c r="A68" s="33"/>
      <c r="B68" s="34"/>
      <c r="C68" s="34"/>
      <c r="D68" s="33"/>
      <c r="E68" s="35"/>
      <c r="F68" s="35"/>
      <c r="G68" s="33"/>
      <c r="H68" s="34"/>
    </row>
    <row r="69" spans="1:8">
      <c r="A69" s="33"/>
      <c r="B69" s="34"/>
      <c r="C69" s="34"/>
      <c r="D69" s="33"/>
      <c r="E69" s="33"/>
      <c r="F69" s="35"/>
      <c r="G69" s="33"/>
      <c r="H69" s="34"/>
    </row>
    <row r="70" spans="1:8">
      <c r="A70" s="33"/>
      <c r="B70" s="34"/>
      <c r="C70" s="34"/>
      <c r="D70" s="33"/>
      <c r="E70" s="35"/>
      <c r="F70" s="35"/>
      <c r="G70" s="33"/>
      <c r="H70" s="34"/>
    </row>
    <row r="71" spans="1:8">
      <c r="A71" s="33"/>
      <c r="B71" s="34"/>
      <c r="C71" s="34"/>
      <c r="D71" s="33"/>
      <c r="E71" s="33"/>
      <c r="F71" s="35"/>
      <c r="G71" s="35"/>
      <c r="H71" s="34"/>
    </row>
    <row r="72" spans="1:8">
      <c r="A72" s="33"/>
      <c r="B72" s="34"/>
      <c r="C72" s="34"/>
      <c r="D72" s="33"/>
      <c r="E72" s="35"/>
      <c r="F72" s="35"/>
      <c r="G72" s="33"/>
      <c r="H72" s="34"/>
    </row>
    <row r="73" spans="1:8">
      <c r="A73" s="33"/>
      <c r="B73" s="34"/>
      <c r="C73" s="34"/>
      <c r="D73" s="33"/>
      <c r="E73" s="35"/>
      <c r="F73" s="35"/>
      <c r="G73" s="33"/>
      <c r="H73" s="34"/>
    </row>
    <row r="74" spans="1:8">
      <c r="A74" s="33"/>
      <c r="B74" s="34"/>
      <c r="C74" s="34"/>
      <c r="D74" s="33"/>
      <c r="E74" s="33"/>
      <c r="F74" s="33"/>
      <c r="G74" s="33"/>
      <c r="H74" s="34"/>
    </row>
    <row r="75" spans="1:8">
      <c r="A75" s="33"/>
      <c r="B75" s="34"/>
      <c r="C75" s="34"/>
      <c r="D75" s="33"/>
      <c r="E75" s="33"/>
      <c r="F75" s="33"/>
      <c r="G75" s="33"/>
      <c r="H75" s="34"/>
    </row>
    <row r="76" spans="1:8">
      <c r="A76" s="33"/>
      <c r="B76" s="34"/>
      <c r="C76" s="34"/>
      <c r="D76" s="33"/>
      <c r="E76" s="33"/>
      <c r="F76" s="33"/>
      <c r="G76" s="33"/>
      <c r="H76" s="34"/>
    </row>
    <row r="77" spans="1:8">
      <c r="A77" s="33"/>
      <c r="B77" s="34"/>
      <c r="C77" s="34"/>
      <c r="D77" s="33"/>
      <c r="E77" s="35"/>
      <c r="F77" s="35"/>
      <c r="G77" s="33"/>
      <c r="H77" s="34"/>
    </row>
    <row r="78" spans="1:8">
      <c r="A78" s="33"/>
      <c r="B78" s="34"/>
      <c r="C78" s="34"/>
      <c r="D78" s="33"/>
      <c r="E78" s="33"/>
      <c r="F78" s="33"/>
      <c r="G78" s="35"/>
      <c r="H78" s="34"/>
    </row>
    <row r="79" spans="1:8">
      <c r="A79" s="33"/>
      <c r="B79" s="34"/>
      <c r="C79" s="34"/>
      <c r="D79" s="33"/>
      <c r="E79" s="33"/>
      <c r="F79" s="33"/>
      <c r="G79" s="33"/>
      <c r="H79" s="34"/>
    </row>
    <row r="80" spans="1:8">
      <c r="A80" s="33"/>
      <c r="B80" s="34"/>
      <c r="C80" s="34"/>
      <c r="D80" s="33"/>
      <c r="E80" s="33"/>
      <c r="F80" s="35"/>
      <c r="G80" s="33"/>
      <c r="H80" s="34"/>
    </row>
    <row r="81" spans="1:8">
      <c r="A81" s="33"/>
      <c r="B81" s="34"/>
      <c r="C81" s="34"/>
      <c r="D81" s="33"/>
      <c r="E81" s="33"/>
      <c r="F81" s="33"/>
      <c r="G81" s="33"/>
      <c r="H81" s="34"/>
    </row>
    <row r="82" spans="1:8">
      <c r="A82" s="33"/>
      <c r="B82" s="34"/>
      <c r="C82" s="34"/>
      <c r="D82" s="33"/>
      <c r="E82" s="33"/>
      <c r="F82" s="33"/>
      <c r="G82" s="33"/>
      <c r="H82" s="34"/>
    </row>
    <row r="83" spans="1:8">
      <c r="A83" s="33"/>
      <c r="B83" s="34"/>
      <c r="C83" s="34"/>
      <c r="D83" s="33"/>
      <c r="E83" s="33"/>
      <c r="F83" s="33"/>
      <c r="G83" s="33"/>
      <c r="H83" s="34"/>
    </row>
    <row r="84" spans="1:8">
      <c r="A84" s="33"/>
      <c r="B84" s="34"/>
      <c r="C84" s="34"/>
      <c r="D84" s="33"/>
      <c r="E84" s="33"/>
      <c r="F84" s="33"/>
      <c r="G84" s="33"/>
      <c r="H84" s="34"/>
    </row>
    <row r="85" spans="1:8">
      <c r="A85" s="33"/>
      <c r="B85" s="34"/>
      <c r="C85" s="34"/>
      <c r="D85" s="33"/>
      <c r="E85" s="33"/>
      <c r="F85" s="33"/>
      <c r="G85" s="33"/>
      <c r="H85" s="34"/>
    </row>
    <row r="86" spans="1:8">
      <c r="A86" s="33"/>
      <c r="B86" s="34"/>
      <c r="C86" s="34"/>
      <c r="D86" s="33"/>
      <c r="E86" s="33"/>
      <c r="F86" s="33"/>
      <c r="G86" s="33"/>
      <c r="H86" s="34"/>
    </row>
    <row r="87" spans="1:8">
      <c r="A87" s="33"/>
      <c r="B87" s="34"/>
      <c r="C87" s="34"/>
      <c r="D87" s="33"/>
      <c r="E87" s="33"/>
      <c r="F87" s="33"/>
      <c r="G87" s="33"/>
      <c r="H87" s="34"/>
    </row>
    <row r="88" spans="1:8">
      <c r="A88" s="33"/>
      <c r="B88" s="34"/>
      <c r="C88" s="34"/>
      <c r="D88" s="33"/>
      <c r="E88" s="33"/>
      <c r="F88" s="33"/>
      <c r="G88" s="33"/>
      <c r="H88" s="34"/>
    </row>
    <row r="89" spans="1:8">
      <c r="A89" s="33"/>
      <c r="B89" s="34"/>
      <c r="C89" s="34"/>
      <c r="D89" s="33"/>
      <c r="E89" s="33"/>
      <c r="F89" s="33"/>
      <c r="G89" s="33"/>
      <c r="H89" s="34"/>
    </row>
    <row r="90" spans="1:8">
      <c r="A90" s="33"/>
      <c r="B90" s="34"/>
      <c r="C90" s="34"/>
      <c r="D90" s="33"/>
      <c r="E90" s="33"/>
      <c r="F90" s="33"/>
      <c r="G90" s="33"/>
      <c r="H90" s="34"/>
    </row>
    <row r="91" spans="1:8">
      <c r="A91" s="33"/>
      <c r="B91" s="34"/>
      <c r="C91" s="34"/>
      <c r="D91" s="33"/>
      <c r="E91" s="33"/>
      <c r="F91" s="33"/>
      <c r="G91" s="33"/>
      <c r="H91" s="34"/>
    </row>
    <row r="92" spans="1:8">
      <c r="A92" s="33"/>
      <c r="B92" s="34"/>
      <c r="C92" s="34"/>
      <c r="D92" s="33"/>
      <c r="E92" s="33"/>
      <c r="F92" s="33"/>
      <c r="G92" s="33"/>
      <c r="H92" s="34"/>
    </row>
    <row r="93" spans="1:8">
      <c r="A93" s="33"/>
      <c r="B93" s="34"/>
      <c r="C93" s="34"/>
      <c r="D93" s="33"/>
      <c r="E93" s="33"/>
      <c r="F93" s="33"/>
      <c r="G93" s="33"/>
      <c r="H93" s="34"/>
    </row>
    <row r="94" spans="1:8">
      <c r="A94" s="33"/>
      <c r="B94" s="34"/>
      <c r="C94" s="34"/>
      <c r="D94" s="33"/>
      <c r="E94" s="33"/>
      <c r="F94" s="33"/>
      <c r="G94" s="33"/>
      <c r="H94" s="34"/>
    </row>
    <row r="95" spans="1:8">
      <c r="A95" s="33"/>
      <c r="B95" s="34"/>
      <c r="C95" s="34"/>
      <c r="D95" s="33"/>
      <c r="E95" s="33"/>
      <c r="F95" s="33"/>
      <c r="G95" s="33"/>
      <c r="H95" s="34"/>
    </row>
    <row r="96" spans="1:8">
      <c r="A96" s="33"/>
      <c r="B96" s="34"/>
      <c r="C96" s="34"/>
      <c r="D96" s="33"/>
      <c r="E96" s="33"/>
      <c r="F96" s="35"/>
      <c r="G96" s="33"/>
      <c r="H96" s="34"/>
    </row>
    <row r="97" spans="1:8">
      <c r="A97" s="33"/>
      <c r="B97" s="34"/>
      <c r="C97" s="34"/>
      <c r="D97" s="33"/>
      <c r="E97" s="33"/>
      <c r="F97" s="33"/>
      <c r="G97" s="33"/>
      <c r="H97" s="34"/>
    </row>
    <row r="98" spans="1:8">
      <c r="A98" s="33"/>
      <c r="B98" s="34"/>
      <c r="C98" s="34"/>
      <c r="D98" s="33"/>
      <c r="E98" s="33"/>
      <c r="F98" s="33"/>
      <c r="G98" s="33"/>
      <c r="H98" s="34"/>
    </row>
    <row r="99" spans="1:8">
      <c r="A99" s="33"/>
      <c r="B99" s="34"/>
      <c r="C99" s="34"/>
      <c r="D99" s="33"/>
      <c r="E99" s="33"/>
      <c r="F99" s="33"/>
      <c r="G99" s="33"/>
      <c r="H99" s="34"/>
    </row>
    <row r="100" spans="1:8">
      <c r="A100" s="33"/>
      <c r="B100" s="34"/>
      <c r="C100" s="34"/>
      <c r="D100" s="33"/>
      <c r="E100" s="33"/>
      <c r="F100" s="33"/>
      <c r="G100" s="33"/>
      <c r="H100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96"/>
  <sheetViews>
    <sheetView workbookViewId="0"/>
  </sheetViews>
  <sheetFormatPr defaultColWidth="12.7109375" defaultRowHeight="15.75" customHeight="1"/>
  <cols>
    <col min="1" max="1" width="3.140625" customWidth="1"/>
    <col min="2" max="2" width="10.140625" customWidth="1"/>
    <col min="3" max="3" width="8.28515625" hidden="1" customWidth="1"/>
    <col min="4" max="4" width="8.85546875" hidden="1" customWidth="1"/>
    <col min="5" max="5" width="7.140625" hidden="1" customWidth="1"/>
    <col min="6" max="7" width="24.28515625" customWidth="1"/>
    <col min="12" max="12" width="18" customWidth="1"/>
    <col min="16" max="16" width="17.85546875" customWidth="1"/>
  </cols>
  <sheetData>
    <row r="1" spans="1:18" ht="15.75" customHeight="1">
      <c r="A1" s="36"/>
      <c r="B1" s="37" t="s">
        <v>0</v>
      </c>
      <c r="C1" s="37" t="s">
        <v>1265</v>
      </c>
      <c r="D1" s="37" t="s">
        <v>1266</v>
      </c>
      <c r="E1" s="37" t="s">
        <v>1267</v>
      </c>
      <c r="F1" s="37" t="s">
        <v>635</v>
      </c>
      <c r="G1" s="37" t="s">
        <v>1268</v>
      </c>
      <c r="H1" s="37" t="s">
        <v>1269</v>
      </c>
      <c r="I1" s="37" t="s">
        <v>1270</v>
      </c>
      <c r="J1" s="37" t="s">
        <v>1271</v>
      </c>
      <c r="K1" s="38" t="s">
        <v>1272</v>
      </c>
      <c r="L1" s="39" t="s">
        <v>1273</v>
      </c>
      <c r="M1" s="40" t="s">
        <v>1274</v>
      </c>
      <c r="P1" s="1" t="s">
        <v>1273</v>
      </c>
      <c r="Q1" s="1" t="s">
        <v>1275</v>
      </c>
      <c r="R1" s="1" t="s">
        <v>1258</v>
      </c>
    </row>
    <row r="2" spans="1:18" ht="15.75" customHeight="1">
      <c r="A2" s="41">
        <v>1</v>
      </c>
      <c r="B2" s="42" t="s">
        <v>17</v>
      </c>
      <c r="C2" s="43">
        <v>9</v>
      </c>
      <c r="D2" s="43">
        <v>9</v>
      </c>
      <c r="E2" s="43">
        <v>14</v>
      </c>
      <c r="F2" s="44" t="str">
        <f>VLOOKUP(B2,Master!$A$2:$G$284,7,TRUE)</f>
        <v>UUWAN</v>
      </c>
      <c r="G2" s="44" t="s">
        <v>1276</v>
      </c>
      <c r="H2" s="43" t="s">
        <v>1277</v>
      </c>
      <c r="I2" s="43" t="s">
        <v>1278</v>
      </c>
      <c r="J2" s="43" t="s">
        <v>1279</v>
      </c>
      <c r="K2" s="45" t="s">
        <v>1275</v>
      </c>
      <c r="L2" s="20" t="s">
        <v>1280</v>
      </c>
      <c r="M2" s="1" t="b">
        <v>1</v>
      </c>
      <c r="N2" s="1">
        <f>COUNTIF(K2:K297,"utama")</f>
        <v>153</v>
      </c>
      <c r="P2" s="1" t="str">
        <f ca="1">IFERROR(__xludf.DUMMYFUNCTION("unique(L2:L297)"),"Anastasya Potabuga")</f>
        <v>Anastasya Potabuga</v>
      </c>
      <c r="Q2" s="1">
        <f t="shared" ref="Q2:Q20" ca="1" si="0">COUNTIFS(K:K,Q$1,L:L,$P2)</f>
        <v>13</v>
      </c>
      <c r="R2" s="1">
        <f t="shared" ref="R2:R20" ca="1" si="1">COUNTIFS(K:K,R$1,L:L,$P2)</f>
        <v>13</v>
      </c>
    </row>
    <row r="3" spans="1:18" ht="15.75" customHeight="1">
      <c r="A3" s="41">
        <v>2</v>
      </c>
      <c r="B3" s="42" t="s">
        <v>17</v>
      </c>
      <c r="C3" s="43">
        <v>13</v>
      </c>
      <c r="D3" s="43">
        <v>13</v>
      </c>
      <c r="E3" s="43">
        <v>15</v>
      </c>
      <c r="F3" s="44" t="str">
        <f>VLOOKUP(B3,Master!$A$2:$G$284,7,TRUE)</f>
        <v>UUWAN</v>
      </c>
      <c r="G3" s="44" t="s">
        <v>1281</v>
      </c>
      <c r="H3" s="43" t="s">
        <v>1277</v>
      </c>
      <c r="I3" s="43" t="s">
        <v>1278</v>
      </c>
      <c r="J3" s="43" t="s">
        <v>1279</v>
      </c>
      <c r="K3" s="45" t="s">
        <v>1275</v>
      </c>
      <c r="L3" s="20" t="s">
        <v>1280</v>
      </c>
      <c r="M3" s="1" t="b">
        <v>1</v>
      </c>
      <c r="N3" s="1">
        <f>COUNTIF(M2:M290,TRUE)</f>
        <v>144</v>
      </c>
      <c r="O3" s="1">
        <f>(N3/146)*100</f>
        <v>98.630136986301366</v>
      </c>
      <c r="P3" s="1" t="str">
        <f ca="1">IFERROR(__xludf.DUMMYFUNCTION("""COMPUTED_VALUE"""),"Wandi Manege")</f>
        <v>Wandi Manege</v>
      </c>
      <c r="Q3" s="1">
        <f t="shared" ca="1" si="0"/>
        <v>9</v>
      </c>
      <c r="R3" s="1">
        <f t="shared" ca="1" si="1"/>
        <v>9</v>
      </c>
    </row>
    <row r="4" spans="1:18" ht="15.75" customHeight="1">
      <c r="A4" s="41">
        <v>3</v>
      </c>
      <c r="B4" s="46" t="s">
        <v>17</v>
      </c>
      <c r="C4" s="43">
        <v>15</v>
      </c>
      <c r="D4" s="43">
        <v>15</v>
      </c>
      <c r="E4" s="43">
        <v>2</v>
      </c>
      <c r="F4" s="44" t="str">
        <f>VLOOKUP(B4,Master!$A$2:$G$284,7,TRUE)</f>
        <v>UUWAN</v>
      </c>
      <c r="G4" s="44" t="s">
        <v>1282</v>
      </c>
      <c r="H4" s="43" t="s">
        <v>1277</v>
      </c>
      <c r="I4" s="43" t="s">
        <v>1278</v>
      </c>
      <c r="J4" s="43" t="s">
        <v>1283</v>
      </c>
      <c r="K4" s="45" t="s">
        <v>1275</v>
      </c>
      <c r="L4" s="20" t="s">
        <v>1280</v>
      </c>
      <c r="M4" s="1" t="b">
        <v>1</v>
      </c>
      <c r="P4" s="1" t="str">
        <f ca="1">IFERROR(__xludf.DUMMYFUNCTION("""COMPUTED_VALUE"""),"Ardi Tuuk")</f>
        <v>Ardi Tuuk</v>
      </c>
      <c r="Q4" s="1">
        <f t="shared" ca="1" si="0"/>
        <v>12</v>
      </c>
      <c r="R4" s="1">
        <f t="shared" ca="1" si="1"/>
        <v>12</v>
      </c>
    </row>
    <row r="5" spans="1:18" ht="15.75" customHeight="1">
      <c r="A5" s="41">
        <v>4</v>
      </c>
      <c r="B5" s="42" t="s">
        <v>17</v>
      </c>
      <c r="C5" s="43">
        <v>15</v>
      </c>
      <c r="D5" s="43">
        <v>15</v>
      </c>
      <c r="E5" s="43">
        <v>17</v>
      </c>
      <c r="F5" s="44" t="str">
        <f>VLOOKUP(B5,Master!$A$2:$G$284,7,TRUE)</f>
        <v>UUWAN</v>
      </c>
      <c r="G5" s="44" t="s">
        <v>1284</v>
      </c>
      <c r="H5" s="43" t="s">
        <v>1277</v>
      </c>
      <c r="I5" s="43" t="s">
        <v>1278</v>
      </c>
      <c r="J5" s="43" t="s">
        <v>1279</v>
      </c>
      <c r="K5" s="45" t="s">
        <v>1275</v>
      </c>
      <c r="L5" s="20" t="s">
        <v>1280</v>
      </c>
      <c r="M5" s="1" t="b">
        <v>1</v>
      </c>
      <c r="P5" s="1" t="str">
        <f ca="1">IFERROR(__xludf.DUMMYFUNCTION("""COMPUTED_VALUE"""),"Crecensia Merry Willar")</f>
        <v>Crecensia Merry Willar</v>
      </c>
      <c r="Q5" s="1">
        <f t="shared" ca="1" si="0"/>
        <v>8</v>
      </c>
      <c r="R5" s="1">
        <f t="shared" ca="1" si="1"/>
        <v>8</v>
      </c>
    </row>
    <row r="6" spans="1:18" ht="15.75" customHeight="1">
      <c r="A6" s="41">
        <v>5</v>
      </c>
      <c r="B6" s="42" t="s">
        <v>17</v>
      </c>
      <c r="C6" s="43">
        <v>3</v>
      </c>
      <c r="D6" s="43">
        <v>3</v>
      </c>
      <c r="E6" s="43">
        <v>34</v>
      </c>
      <c r="F6" s="44" t="str">
        <f>VLOOKUP(B6,Master!$A$2:$G$284,7,TRUE)</f>
        <v>UUWAN</v>
      </c>
      <c r="G6" s="44" t="s">
        <v>1285</v>
      </c>
      <c r="H6" s="43" t="s">
        <v>1277</v>
      </c>
      <c r="I6" s="43" t="s">
        <v>1278</v>
      </c>
      <c r="J6" s="43" t="s">
        <v>1279</v>
      </c>
      <c r="K6" s="45" t="s">
        <v>1258</v>
      </c>
      <c r="L6" s="20" t="s">
        <v>1280</v>
      </c>
      <c r="M6" s="1" t="b">
        <v>0</v>
      </c>
      <c r="P6" s="1" t="str">
        <f ca="1">IFERROR(__xludf.DUMMYFUNCTION("""COMPUTED_VALUE"""),"Stenly Bullu")</f>
        <v>Stenly Bullu</v>
      </c>
      <c r="Q6" s="1">
        <f t="shared" ca="1" si="0"/>
        <v>18</v>
      </c>
      <c r="R6" s="1">
        <f t="shared" ca="1" si="1"/>
        <v>18</v>
      </c>
    </row>
    <row r="7" spans="1:18" ht="15.75" customHeight="1">
      <c r="A7" s="41">
        <v>6</v>
      </c>
      <c r="B7" s="42" t="s">
        <v>17</v>
      </c>
      <c r="C7" s="43">
        <v>34</v>
      </c>
      <c r="D7" s="43">
        <v>34</v>
      </c>
      <c r="E7" s="43">
        <v>39</v>
      </c>
      <c r="F7" s="44" t="str">
        <f>VLOOKUP(B7,Master!$A$2:$G$284,7,TRUE)</f>
        <v>UUWAN</v>
      </c>
      <c r="G7" s="44" t="s">
        <v>1285</v>
      </c>
      <c r="H7" s="43" t="s">
        <v>1277</v>
      </c>
      <c r="I7" s="43" t="s">
        <v>1278</v>
      </c>
      <c r="J7" s="43" t="s">
        <v>1279</v>
      </c>
      <c r="K7" s="45" t="s">
        <v>1258</v>
      </c>
      <c r="L7" s="20" t="s">
        <v>1280</v>
      </c>
      <c r="M7" s="1" t="b">
        <v>0</v>
      </c>
      <c r="P7" s="1" t="str">
        <f ca="1">IFERROR(__xludf.DUMMYFUNCTION("""COMPUTED_VALUE"""),"Adinda Felia Iman")</f>
        <v>Adinda Felia Iman</v>
      </c>
      <c r="Q7" s="1">
        <f t="shared" ca="1" si="0"/>
        <v>9</v>
      </c>
      <c r="R7" s="1">
        <f t="shared" ca="1" si="1"/>
        <v>7</v>
      </c>
    </row>
    <row r="8" spans="1:18" ht="15.75" customHeight="1">
      <c r="A8" s="41">
        <v>7</v>
      </c>
      <c r="B8" s="42" t="s">
        <v>17</v>
      </c>
      <c r="C8" s="43">
        <v>23</v>
      </c>
      <c r="D8" s="43">
        <v>23</v>
      </c>
      <c r="E8" s="43">
        <v>37</v>
      </c>
      <c r="F8" s="44" t="str">
        <f>VLOOKUP(B8,Master!$A$2:$G$284,7,TRUE)</f>
        <v>UUWAN</v>
      </c>
      <c r="G8" s="44" t="s">
        <v>1286</v>
      </c>
      <c r="H8" s="43" t="s">
        <v>1277</v>
      </c>
      <c r="I8" s="43" t="s">
        <v>1278</v>
      </c>
      <c r="J8" s="43" t="s">
        <v>1279</v>
      </c>
      <c r="K8" s="45" t="s">
        <v>1258</v>
      </c>
      <c r="L8" s="20" t="s">
        <v>1280</v>
      </c>
      <c r="M8" s="1" t="b">
        <v>0</v>
      </c>
      <c r="P8" s="1" t="str">
        <f ca="1">IFERROR(__xludf.DUMMYFUNCTION("""COMPUTED_VALUE"""),"Susi Susanti Pobela")</f>
        <v>Susi Susanti Pobela</v>
      </c>
      <c r="Q8" s="1">
        <f t="shared" ca="1" si="0"/>
        <v>7</v>
      </c>
      <c r="R8" s="1">
        <f t="shared" ca="1" si="1"/>
        <v>6</v>
      </c>
    </row>
    <row r="9" spans="1:18" ht="15.75" customHeight="1">
      <c r="A9" s="41">
        <v>8</v>
      </c>
      <c r="B9" s="42" t="s">
        <v>17</v>
      </c>
      <c r="C9" s="43">
        <v>46</v>
      </c>
      <c r="D9" s="43">
        <v>46</v>
      </c>
      <c r="E9" s="43">
        <v>32</v>
      </c>
      <c r="F9" s="44" t="str">
        <f>VLOOKUP(B9,Master!$A$2:$G$284,7,TRUE)</f>
        <v>UUWAN</v>
      </c>
      <c r="G9" s="44" t="s">
        <v>1287</v>
      </c>
      <c r="H9" s="43" t="s">
        <v>1277</v>
      </c>
      <c r="I9" s="43" t="s">
        <v>1278</v>
      </c>
      <c r="J9" s="43" t="s">
        <v>1288</v>
      </c>
      <c r="K9" s="45" t="s">
        <v>1258</v>
      </c>
      <c r="L9" s="20" t="s">
        <v>1280</v>
      </c>
      <c r="M9" s="1" t="b">
        <v>0</v>
      </c>
      <c r="P9" s="1" t="str">
        <f ca="1">IFERROR(__xludf.DUMMYFUNCTION("""COMPUTED_VALUE"""),"Sutami Ngodu")</f>
        <v>Sutami Ngodu</v>
      </c>
      <c r="Q9" s="1">
        <f t="shared" ca="1" si="0"/>
        <v>6</v>
      </c>
      <c r="R9" s="1">
        <f t="shared" ca="1" si="1"/>
        <v>6</v>
      </c>
    </row>
    <row r="10" spans="1:18" ht="15.75" customHeight="1">
      <c r="A10" s="41">
        <v>9</v>
      </c>
      <c r="B10" s="47" t="s">
        <v>26</v>
      </c>
      <c r="C10" s="48">
        <v>19</v>
      </c>
      <c r="D10" s="48">
        <v>19</v>
      </c>
      <c r="E10" s="48">
        <v>23</v>
      </c>
      <c r="F10" s="44" t="str">
        <f>VLOOKUP(B10,Master!$A$2:$G$284,7,TRUE)</f>
        <v>MEKARUO</v>
      </c>
      <c r="G10" s="49" t="s">
        <v>1289</v>
      </c>
      <c r="H10" s="48" t="s">
        <v>1290</v>
      </c>
      <c r="I10" s="48" t="s">
        <v>1278</v>
      </c>
      <c r="J10" s="48" t="s">
        <v>1288</v>
      </c>
      <c r="K10" s="45" t="s">
        <v>1275</v>
      </c>
      <c r="L10" s="20" t="s">
        <v>1280</v>
      </c>
      <c r="M10" s="1" t="b">
        <v>1</v>
      </c>
      <c r="P10" s="1" t="str">
        <f ca="1">IFERROR(__xludf.DUMMYFUNCTION("""COMPUTED_VALUE"""),"Hasdin Mamonto")</f>
        <v>Hasdin Mamonto</v>
      </c>
      <c r="Q10" s="1">
        <f t="shared" ca="1" si="0"/>
        <v>11</v>
      </c>
      <c r="R10" s="1">
        <f t="shared" ca="1" si="1"/>
        <v>11</v>
      </c>
    </row>
    <row r="11" spans="1:18" ht="15.75" customHeight="1">
      <c r="A11" s="41">
        <v>10</v>
      </c>
      <c r="B11" s="47" t="s">
        <v>26</v>
      </c>
      <c r="C11" s="43">
        <v>3</v>
      </c>
      <c r="D11" s="43">
        <v>3</v>
      </c>
      <c r="E11" s="43">
        <v>2</v>
      </c>
      <c r="F11" s="44" t="str">
        <f>VLOOKUP(B11,Master!$A$2:$G$284,7,TRUE)</f>
        <v>MEKARUO</v>
      </c>
      <c r="G11" s="44" t="s">
        <v>1291</v>
      </c>
      <c r="H11" s="48" t="s">
        <v>1290</v>
      </c>
      <c r="I11" s="43" t="s">
        <v>1278</v>
      </c>
      <c r="J11" s="43" t="s">
        <v>1283</v>
      </c>
      <c r="K11" s="45" t="s">
        <v>1275</v>
      </c>
      <c r="L11" s="20" t="s">
        <v>1280</v>
      </c>
      <c r="M11" s="1" t="b">
        <v>1</v>
      </c>
      <c r="P11" s="1" t="str">
        <f ca="1">IFERROR(__xludf.DUMMYFUNCTION("""COMPUTED_VALUE"""),"Riskiyanto Potabuga")</f>
        <v>Riskiyanto Potabuga</v>
      </c>
      <c r="Q11" s="1">
        <f t="shared" ca="1" si="0"/>
        <v>9</v>
      </c>
      <c r="R11" s="1">
        <f t="shared" ca="1" si="1"/>
        <v>9</v>
      </c>
    </row>
    <row r="12" spans="1:18" ht="15.75" customHeight="1">
      <c r="A12" s="41">
        <v>11</v>
      </c>
      <c r="B12" s="47" t="s">
        <v>26</v>
      </c>
      <c r="C12" s="43">
        <v>26</v>
      </c>
      <c r="D12" s="43">
        <v>26</v>
      </c>
      <c r="E12" s="43">
        <v>13</v>
      </c>
      <c r="F12" s="44" t="str">
        <f>VLOOKUP(B12,Master!$A$2:$G$284,7,TRUE)</f>
        <v>MEKARUO</v>
      </c>
      <c r="G12" s="44" t="s">
        <v>1292</v>
      </c>
      <c r="H12" s="48" t="s">
        <v>1290</v>
      </c>
      <c r="I12" s="43" t="s">
        <v>1278</v>
      </c>
      <c r="J12" s="43" t="s">
        <v>1279</v>
      </c>
      <c r="K12" s="45" t="s">
        <v>1275</v>
      </c>
      <c r="L12" s="20" t="s">
        <v>1280</v>
      </c>
      <c r="M12" s="1" t="b">
        <v>1</v>
      </c>
      <c r="P12" s="1" t="str">
        <f ca="1">IFERROR(__xludf.DUMMYFUNCTION("""COMPUTED_VALUE"""),"Warni Paputungan")</f>
        <v>Warni Paputungan</v>
      </c>
      <c r="Q12" s="1">
        <f t="shared" ca="1" si="0"/>
        <v>13</v>
      </c>
      <c r="R12" s="1">
        <f t="shared" ca="1" si="1"/>
        <v>13</v>
      </c>
    </row>
    <row r="13" spans="1:18" ht="15.75" customHeight="1">
      <c r="A13" s="41">
        <v>12</v>
      </c>
      <c r="B13" s="47" t="s">
        <v>26</v>
      </c>
      <c r="C13" s="43">
        <v>6</v>
      </c>
      <c r="D13" s="43">
        <v>6</v>
      </c>
      <c r="E13" s="43">
        <v>5</v>
      </c>
      <c r="F13" s="44" t="str">
        <f>VLOOKUP(B13,Master!$A$2:$G$284,7,TRUE)</f>
        <v>MEKARUO</v>
      </c>
      <c r="G13" s="44" t="s">
        <v>1293</v>
      </c>
      <c r="H13" s="48" t="s">
        <v>1290</v>
      </c>
      <c r="I13" s="43" t="s">
        <v>1278</v>
      </c>
      <c r="J13" s="43" t="s">
        <v>1288</v>
      </c>
      <c r="K13" s="45" t="s">
        <v>1275</v>
      </c>
      <c r="L13" s="20" t="s">
        <v>1280</v>
      </c>
      <c r="M13" s="1" t="b">
        <v>1</v>
      </c>
      <c r="P13" s="1" t="str">
        <f ca="1">IFERROR(__xludf.DUMMYFUNCTION("""COMPUTED_VALUE"""),"Erliy Manoppo")</f>
        <v>Erliy Manoppo</v>
      </c>
      <c r="Q13" s="1">
        <f t="shared" ca="1" si="0"/>
        <v>3</v>
      </c>
      <c r="R13" s="1">
        <f t="shared" ca="1" si="1"/>
        <v>3</v>
      </c>
    </row>
    <row r="14" spans="1:18" ht="15.75" customHeight="1">
      <c r="A14" s="41">
        <v>13</v>
      </c>
      <c r="B14" s="47" t="s">
        <v>26</v>
      </c>
      <c r="C14" s="43">
        <v>3</v>
      </c>
      <c r="D14" s="43">
        <v>3</v>
      </c>
      <c r="E14" s="43">
        <v>20</v>
      </c>
      <c r="F14" s="44" t="str">
        <f>VLOOKUP(B14,Master!$A$2:$G$284,7,TRUE)</f>
        <v>MEKARUO</v>
      </c>
      <c r="G14" s="44" t="s">
        <v>1294</v>
      </c>
      <c r="H14" s="48" t="s">
        <v>1290</v>
      </c>
      <c r="I14" s="43" t="s">
        <v>1278</v>
      </c>
      <c r="J14" s="43" t="s">
        <v>1288</v>
      </c>
      <c r="K14" s="45" t="s">
        <v>1275</v>
      </c>
      <c r="L14" s="20" t="s">
        <v>1280</v>
      </c>
      <c r="M14" s="1" t="b">
        <v>1</v>
      </c>
      <c r="P14" s="1" t="str">
        <f ca="1">IFERROR(__xludf.DUMMYFUNCTION("""COMPUTED_VALUE"""),"Eliminus Sukarame")</f>
        <v>Eliminus Sukarame</v>
      </c>
      <c r="Q14" s="1">
        <f t="shared" ca="1" si="0"/>
        <v>8</v>
      </c>
      <c r="R14" s="1">
        <f t="shared" ca="1" si="1"/>
        <v>8</v>
      </c>
    </row>
    <row r="15" spans="1:18" ht="15.75" customHeight="1">
      <c r="A15" s="41">
        <v>14</v>
      </c>
      <c r="B15" s="47" t="s">
        <v>26</v>
      </c>
      <c r="C15" s="43">
        <v>8</v>
      </c>
      <c r="D15" s="43">
        <v>8</v>
      </c>
      <c r="E15" s="43">
        <v>6</v>
      </c>
      <c r="F15" s="44" t="str">
        <f>VLOOKUP(B15,Master!$A$2:$G$284,7,TRUE)</f>
        <v>MEKARUO</v>
      </c>
      <c r="G15" s="44" t="s">
        <v>1295</v>
      </c>
      <c r="H15" s="48" t="s">
        <v>1290</v>
      </c>
      <c r="I15" s="43" t="s">
        <v>1278</v>
      </c>
      <c r="J15" s="43" t="s">
        <v>1279</v>
      </c>
      <c r="K15" s="45" t="s">
        <v>1275</v>
      </c>
      <c r="L15" s="20" t="s">
        <v>1280</v>
      </c>
      <c r="M15" s="1" t="b">
        <v>1</v>
      </c>
      <c r="P15" s="1" t="str">
        <f ca="1">IFERROR(__xludf.DUMMYFUNCTION("""COMPUTED_VALUE"""),"Josias Pontoh")</f>
        <v>Josias Pontoh</v>
      </c>
      <c r="Q15" s="1">
        <f t="shared" ca="1" si="0"/>
        <v>9</v>
      </c>
      <c r="R15" s="1">
        <f t="shared" ca="1" si="1"/>
        <v>9</v>
      </c>
    </row>
    <row r="16" spans="1:18" ht="15.75" customHeight="1">
      <c r="A16" s="41">
        <v>15</v>
      </c>
      <c r="B16" s="47" t="s">
        <v>26</v>
      </c>
      <c r="C16" s="43">
        <v>21</v>
      </c>
      <c r="D16" s="43">
        <v>21</v>
      </c>
      <c r="E16" s="43">
        <v>24</v>
      </c>
      <c r="F16" s="44" t="str">
        <f>VLOOKUP(B16,Master!$A$2:$G$284,7,TRUE)</f>
        <v>MEKARUO</v>
      </c>
      <c r="G16" s="44" t="s">
        <v>1296</v>
      </c>
      <c r="H16" s="48" t="s">
        <v>1290</v>
      </c>
      <c r="I16" s="43" t="s">
        <v>1278</v>
      </c>
      <c r="J16" s="43" t="s">
        <v>1279</v>
      </c>
      <c r="K16" s="45" t="s">
        <v>1258</v>
      </c>
      <c r="L16" s="20" t="s">
        <v>1280</v>
      </c>
      <c r="M16" s="1" t="b">
        <v>0</v>
      </c>
      <c r="P16" s="1" t="str">
        <f ca="1">IFERROR(__xludf.DUMMYFUNCTION("""COMPUTED_VALUE"""),"Romiyanto Adam")</f>
        <v>Romiyanto Adam</v>
      </c>
      <c r="Q16" s="1">
        <f t="shared" ca="1" si="0"/>
        <v>11</v>
      </c>
      <c r="R16" s="1">
        <f t="shared" ca="1" si="1"/>
        <v>11</v>
      </c>
    </row>
    <row r="17" spans="1:18" ht="15.75" customHeight="1">
      <c r="A17" s="41">
        <v>16</v>
      </c>
      <c r="B17" s="47" t="s">
        <v>26</v>
      </c>
      <c r="C17" s="43">
        <v>12</v>
      </c>
      <c r="D17" s="43">
        <v>12</v>
      </c>
      <c r="E17" s="43">
        <v>41</v>
      </c>
      <c r="F17" s="44" t="str">
        <f>VLOOKUP(B17,Master!$A$2:$G$284,7,TRUE)</f>
        <v>MEKARUO</v>
      </c>
      <c r="G17" s="44" t="s">
        <v>1297</v>
      </c>
      <c r="H17" s="48" t="s">
        <v>1290</v>
      </c>
      <c r="I17" s="43" t="s">
        <v>1278</v>
      </c>
      <c r="J17" s="43" t="s">
        <v>1288</v>
      </c>
      <c r="K17" s="45" t="s">
        <v>1258</v>
      </c>
      <c r="L17" s="20" t="s">
        <v>1280</v>
      </c>
      <c r="M17" s="1" t="b">
        <v>0</v>
      </c>
      <c r="P17" s="1" t="str">
        <f ca="1">IFERROR(__xludf.DUMMYFUNCTION("""COMPUTED_VALUE"""),"Iskandar Dali")</f>
        <v>Iskandar Dali</v>
      </c>
      <c r="Q17" s="1">
        <f t="shared" ca="1" si="0"/>
        <v>2</v>
      </c>
      <c r="R17" s="1">
        <f t="shared" ca="1" si="1"/>
        <v>0</v>
      </c>
    </row>
    <row r="18" spans="1:18" ht="15.75" customHeight="1">
      <c r="A18" s="41">
        <v>17</v>
      </c>
      <c r="B18" s="47" t="s">
        <v>26</v>
      </c>
      <c r="C18" s="43">
        <v>23</v>
      </c>
      <c r="D18" s="43">
        <v>23</v>
      </c>
      <c r="E18" s="43">
        <v>38</v>
      </c>
      <c r="F18" s="44" t="str">
        <f>VLOOKUP(B18,Master!$A$2:$G$284,7,TRUE)</f>
        <v>MEKARUO</v>
      </c>
      <c r="G18" s="44" t="s">
        <v>1298</v>
      </c>
      <c r="H18" s="48" t="s">
        <v>1290</v>
      </c>
      <c r="I18" s="43" t="s">
        <v>1278</v>
      </c>
      <c r="J18" s="43" t="s">
        <v>1299</v>
      </c>
      <c r="K18" s="45" t="s">
        <v>1258</v>
      </c>
      <c r="L18" s="20" t="s">
        <v>1280</v>
      </c>
      <c r="M18" s="1" t="b">
        <v>0</v>
      </c>
      <c r="P18" s="1" t="str">
        <f ca="1">IFERROR(__xludf.DUMMYFUNCTION("""COMPUTED_VALUE"""),"Asril Tuadingo")</f>
        <v>Asril Tuadingo</v>
      </c>
      <c r="Q18" s="1">
        <f t="shared" ca="1" si="0"/>
        <v>1</v>
      </c>
      <c r="R18" s="1">
        <f t="shared" ca="1" si="1"/>
        <v>0</v>
      </c>
    </row>
    <row r="19" spans="1:18" ht="15.75" customHeight="1">
      <c r="A19" s="41">
        <v>18</v>
      </c>
      <c r="B19" s="47" t="s">
        <v>26</v>
      </c>
      <c r="C19" s="43">
        <v>27</v>
      </c>
      <c r="D19" s="43">
        <v>27</v>
      </c>
      <c r="E19" s="43">
        <v>44</v>
      </c>
      <c r="F19" s="44" t="str">
        <f>VLOOKUP(B19,Master!$A$2:$G$284,7,TRUE)</f>
        <v>MEKARUO</v>
      </c>
      <c r="G19" s="44" t="s">
        <v>1300</v>
      </c>
      <c r="H19" s="48" t="s">
        <v>1290</v>
      </c>
      <c r="I19" s="43" t="s">
        <v>1278</v>
      </c>
      <c r="J19" s="43" t="s">
        <v>1279</v>
      </c>
      <c r="K19" s="45" t="s">
        <v>1258</v>
      </c>
      <c r="L19" s="20" t="s">
        <v>1280</v>
      </c>
      <c r="M19" s="1" t="b">
        <v>0</v>
      </c>
      <c r="P19" s="1" t="str">
        <f ca="1">IFERROR(__xludf.DUMMYFUNCTION("""COMPUTED_VALUE"""),"Anton Abdullah")</f>
        <v>Anton Abdullah</v>
      </c>
      <c r="Q19" s="1">
        <f t="shared" ca="1" si="0"/>
        <v>3</v>
      </c>
      <c r="R19" s="1">
        <f t="shared" ca="1" si="1"/>
        <v>0</v>
      </c>
    </row>
    <row r="20" spans="1:18" ht="15.75" customHeight="1">
      <c r="A20" s="41">
        <v>19</v>
      </c>
      <c r="B20" s="47" t="s">
        <v>26</v>
      </c>
      <c r="C20" s="43">
        <v>21</v>
      </c>
      <c r="D20" s="43">
        <v>21</v>
      </c>
      <c r="E20" s="43">
        <v>42</v>
      </c>
      <c r="F20" s="44" t="str">
        <f>VLOOKUP(B20,Master!$A$2:$G$284,7,TRUE)</f>
        <v>MEKARUO</v>
      </c>
      <c r="G20" s="44" t="s">
        <v>1301</v>
      </c>
      <c r="H20" s="48" t="s">
        <v>1290</v>
      </c>
      <c r="I20" s="43" t="s">
        <v>1278</v>
      </c>
      <c r="J20" s="43" t="s">
        <v>1279</v>
      </c>
      <c r="K20" s="45" t="s">
        <v>1258</v>
      </c>
      <c r="L20" s="20" t="s">
        <v>1280</v>
      </c>
      <c r="M20" s="1" t="b">
        <v>0</v>
      </c>
      <c r="P20" s="1" t="str">
        <f ca="1">IFERROR(__xludf.DUMMYFUNCTION("""COMPUTED_VALUE"""),"Ripandi Dede")</f>
        <v>Ripandi Dede</v>
      </c>
      <c r="Q20" s="1">
        <f t="shared" ca="1" si="0"/>
        <v>1</v>
      </c>
      <c r="R20" s="1">
        <f t="shared" ca="1" si="1"/>
        <v>0</v>
      </c>
    </row>
    <row r="21" spans="1:18" ht="15.75" customHeight="1">
      <c r="A21" s="41">
        <v>20</v>
      </c>
      <c r="B21" s="47" t="s">
        <v>26</v>
      </c>
      <c r="C21" s="43">
        <v>14</v>
      </c>
      <c r="D21" s="43">
        <v>14</v>
      </c>
      <c r="E21" s="43">
        <v>33</v>
      </c>
      <c r="F21" s="44" t="str">
        <f>VLOOKUP(B21,Master!$A$2:$G$284,7,TRUE)</f>
        <v>MEKARUO</v>
      </c>
      <c r="G21" s="44" t="s">
        <v>1302</v>
      </c>
      <c r="H21" s="48" t="s">
        <v>1290</v>
      </c>
      <c r="I21" s="43" t="s">
        <v>1278</v>
      </c>
      <c r="J21" s="43" t="s">
        <v>1279</v>
      </c>
      <c r="K21" s="45" t="s">
        <v>1258</v>
      </c>
      <c r="L21" s="20" t="s">
        <v>1280</v>
      </c>
      <c r="M21" s="1" t="b">
        <v>0</v>
      </c>
    </row>
    <row r="22" spans="1:18" ht="15.75" customHeight="1">
      <c r="A22" s="41">
        <v>21</v>
      </c>
      <c r="B22" s="47" t="s">
        <v>29</v>
      </c>
      <c r="C22" s="48">
        <v>12</v>
      </c>
      <c r="D22" s="48">
        <v>12</v>
      </c>
      <c r="E22" s="48">
        <v>3</v>
      </c>
      <c r="F22" s="44" t="str">
        <f>VLOOKUP(B22,Master!$A$2:$G$284,7,TRUE)</f>
        <v>WANGGA BARU</v>
      </c>
      <c r="G22" s="49" t="s">
        <v>1303</v>
      </c>
      <c r="H22" s="48" t="s">
        <v>1290</v>
      </c>
      <c r="I22" s="48" t="s">
        <v>1278</v>
      </c>
      <c r="J22" s="48" t="s">
        <v>1299</v>
      </c>
      <c r="K22" s="45" t="s">
        <v>1275</v>
      </c>
      <c r="L22" s="20" t="s">
        <v>1280</v>
      </c>
      <c r="M22" s="1" t="b">
        <v>1</v>
      </c>
    </row>
    <row r="23" spans="1:18" ht="15.75" customHeight="1">
      <c r="A23" s="41">
        <v>22</v>
      </c>
      <c r="B23" s="47" t="s">
        <v>29</v>
      </c>
      <c r="C23" s="43">
        <v>30</v>
      </c>
      <c r="D23" s="43">
        <v>30</v>
      </c>
      <c r="E23" s="43">
        <v>6</v>
      </c>
      <c r="F23" s="44" t="str">
        <f>VLOOKUP(B23,Master!$A$2:$G$284,7,TRUE)</f>
        <v>WANGGA BARU</v>
      </c>
      <c r="G23" s="44" t="s">
        <v>1304</v>
      </c>
      <c r="H23" s="48" t="s">
        <v>1290</v>
      </c>
      <c r="I23" s="43" t="s">
        <v>1278</v>
      </c>
      <c r="J23" s="43" t="s">
        <v>1299</v>
      </c>
      <c r="K23" s="45" t="s">
        <v>1275</v>
      </c>
      <c r="L23" s="20" t="s">
        <v>1280</v>
      </c>
      <c r="M23" s="1" t="b">
        <v>1</v>
      </c>
    </row>
    <row r="24" spans="1:18" ht="15.75" customHeight="1">
      <c r="A24" s="41">
        <v>23</v>
      </c>
      <c r="B24" s="47" t="s">
        <v>29</v>
      </c>
      <c r="C24" s="43">
        <v>34</v>
      </c>
      <c r="D24" s="43">
        <v>34</v>
      </c>
      <c r="E24" s="43">
        <v>21</v>
      </c>
      <c r="F24" s="44" t="str">
        <f>VLOOKUP(B24,Master!$A$2:$G$284,7,TRUE)</f>
        <v>WANGGA BARU</v>
      </c>
      <c r="G24" s="44" t="s">
        <v>1305</v>
      </c>
      <c r="H24" s="48" t="s">
        <v>1290</v>
      </c>
      <c r="I24" s="43" t="s">
        <v>1278</v>
      </c>
      <c r="J24" s="43" t="s">
        <v>1299</v>
      </c>
      <c r="K24" s="45" t="s">
        <v>1258</v>
      </c>
      <c r="L24" s="20" t="s">
        <v>1280</v>
      </c>
      <c r="M24" s="1" t="b">
        <v>0</v>
      </c>
    </row>
    <row r="25" spans="1:18" ht="15.75" customHeight="1">
      <c r="A25" s="41">
        <v>24</v>
      </c>
      <c r="B25" s="47" t="s">
        <v>29</v>
      </c>
      <c r="C25" s="43">
        <v>6</v>
      </c>
      <c r="D25" s="43">
        <v>6</v>
      </c>
      <c r="E25" s="43">
        <v>12</v>
      </c>
      <c r="F25" s="44" t="str">
        <f>VLOOKUP(B25,Master!$A$2:$G$284,7,TRUE)</f>
        <v>WANGGA BARU</v>
      </c>
      <c r="G25" s="44" t="s">
        <v>1306</v>
      </c>
      <c r="H25" s="48" t="s">
        <v>1290</v>
      </c>
      <c r="I25" s="43" t="s">
        <v>1278</v>
      </c>
      <c r="J25" s="43" t="s">
        <v>1299</v>
      </c>
      <c r="K25" s="45" t="s">
        <v>1258</v>
      </c>
      <c r="L25" s="20" t="s">
        <v>1280</v>
      </c>
      <c r="M25" s="1" t="b">
        <v>0</v>
      </c>
    </row>
    <row r="26" spans="1:18" ht="15.75" customHeight="1">
      <c r="A26" s="41">
        <v>25</v>
      </c>
      <c r="B26" s="47" t="s">
        <v>92</v>
      </c>
      <c r="C26" s="43">
        <v>20</v>
      </c>
      <c r="D26" s="43">
        <v>20</v>
      </c>
      <c r="E26" s="43">
        <v>12</v>
      </c>
      <c r="F26" s="44" t="str">
        <f>VLOOKUP(B26,Master!$A$2:$G$284,7,TRUE)</f>
        <v>MOGOYUNGGUNG</v>
      </c>
      <c r="G26" s="44" t="s">
        <v>1307</v>
      </c>
      <c r="H26" s="43" t="s">
        <v>1308</v>
      </c>
      <c r="I26" s="43" t="s">
        <v>1309</v>
      </c>
      <c r="J26" s="43" t="s">
        <v>1279</v>
      </c>
      <c r="K26" s="45" t="s">
        <v>1275</v>
      </c>
      <c r="L26" s="20" t="s">
        <v>1310</v>
      </c>
      <c r="M26" s="1" t="b">
        <v>1</v>
      </c>
    </row>
    <row r="27" spans="1:18" ht="15.75" customHeight="1">
      <c r="A27" s="41">
        <v>26</v>
      </c>
      <c r="B27" s="47" t="s">
        <v>92</v>
      </c>
      <c r="C27" s="43">
        <v>23</v>
      </c>
      <c r="D27" s="43">
        <v>23</v>
      </c>
      <c r="E27" s="43">
        <v>11</v>
      </c>
      <c r="F27" s="44" t="str">
        <f>VLOOKUP(B27,Master!$A$2:$G$284,7,TRUE)</f>
        <v>MOGOYUNGGUNG</v>
      </c>
      <c r="G27" s="44" t="s">
        <v>1311</v>
      </c>
      <c r="H27" s="43" t="s">
        <v>1308</v>
      </c>
      <c r="I27" s="43" t="s">
        <v>1309</v>
      </c>
      <c r="J27" s="43" t="s">
        <v>1279</v>
      </c>
      <c r="K27" s="45" t="s">
        <v>1275</v>
      </c>
      <c r="L27" s="20" t="s">
        <v>1310</v>
      </c>
      <c r="M27" s="1" t="b">
        <v>1</v>
      </c>
    </row>
    <row r="28" spans="1:18" ht="15.75" customHeight="1">
      <c r="A28" s="41">
        <v>27</v>
      </c>
      <c r="B28" s="47" t="s">
        <v>92</v>
      </c>
      <c r="C28" s="48">
        <v>24</v>
      </c>
      <c r="D28" s="48">
        <v>24</v>
      </c>
      <c r="E28" s="48">
        <v>10</v>
      </c>
      <c r="F28" s="44" t="str">
        <f>VLOOKUP(B28,Master!$A$2:$G$284,7,TRUE)</f>
        <v>MOGOYUNGGUNG</v>
      </c>
      <c r="G28" s="49" t="s">
        <v>1312</v>
      </c>
      <c r="H28" s="43" t="s">
        <v>1308</v>
      </c>
      <c r="I28" s="48" t="s">
        <v>1309</v>
      </c>
      <c r="J28" s="48" t="s">
        <v>1279</v>
      </c>
      <c r="K28" s="45" t="s">
        <v>1275</v>
      </c>
      <c r="L28" s="20" t="s">
        <v>1310</v>
      </c>
      <c r="M28" s="1" t="b">
        <v>1</v>
      </c>
    </row>
    <row r="29" spans="1:18" ht="15.75" customHeight="1">
      <c r="A29" s="41">
        <v>28</v>
      </c>
      <c r="B29" s="47" t="s">
        <v>92</v>
      </c>
      <c r="C29" s="43">
        <v>8</v>
      </c>
      <c r="D29" s="43">
        <v>8</v>
      </c>
      <c r="E29" s="43">
        <v>14</v>
      </c>
      <c r="F29" s="44" t="str">
        <f>VLOOKUP(B29,Master!$A$2:$G$284,7,TRUE)</f>
        <v>MOGOYUNGGUNG</v>
      </c>
      <c r="G29" s="44" t="s">
        <v>1313</v>
      </c>
      <c r="H29" s="43" t="s">
        <v>1308</v>
      </c>
      <c r="I29" s="43" t="s">
        <v>1309</v>
      </c>
      <c r="J29" s="43" t="s">
        <v>1279</v>
      </c>
      <c r="K29" s="45" t="s">
        <v>1258</v>
      </c>
      <c r="L29" s="20" t="s">
        <v>1310</v>
      </c>
      <c r="M29" s="1" t="b">
        <v>0</v>
      </c>
    </row>
    <row r="30" spans="1:18" ht="15.75" customHeight="1">
      <c r="A30" s="41">
        <v>29</v>
      </c>
      <c r="B30" s="47" t="s">
        <v>92</v>
      </c>
      <c r="C30" s="48">
        <v>13</v>
      </c>
      <c r="D30" s="48">
        <v>13</v>
      </c>
      <c r="E30" s="48">
        <v>21</v>
      </c>
      <c r="F30" s="44" t="str">
        <f>VLOOKUP(B30,Master!$A$2:$G$284,7,TRUE)</f>
        <v>MOGOYUNGGUNG</v>
      </c>
      <c r="G30" s="49" t="s">
        <v>1314</v>
      </c>
      <c r="H30" s="43" t="s">
        <v>1308</v>
      </c>
      <c r="I30" s="48" t="s">
        <v>1309</v>
      </c>
      <c r="J30" s="48" t="s">
        <v>1279</v>
      </c>
      <c r="K30" s="45" t="s">
        <v>1258</v>
      </c>
      <c r="L30" s="20" t="s">
        <v>1310</v>
      </c>
      <c r="M30" s="1" t="b">
        <v>0</v>
      </c>
    </row>
    <row r="31" spans="1:18" ht="15.75" customHeight="1">
      <c r="A31" s="41">
        <v>30</v>
      </c>
      <c r="B31" s="47" t="s">
        <v>92</v>
      </c>
      <c r="C31" s="43">
        <v>7</v>
      </c>
      <c r="D31" s="43">
        <v>7</v>
      </c>
      <c r="E31" s="43">
        <v>13</v>
      </c>
      <c r="F31" s="44" t="str">
        <f>VLOOKUP(B31,Master!$A$2:$G$284,7,TRUE)</f>
        <v>MOGOYUNGGUNG</v>
      </c>
      <c r="G31" s="44" t="s">
        <v>1315</v>
      </c>
      <c r="H31" s="43" t="s">
        <v>1308</v>
      </c>
      <c r="I31" s="43" t="s">
        <v>1309</v>
      </c>
      <c r="J31" s="43" t="s">
        <v>1279</v>
      </c>
      <c r="K31" s="45" t="s">
        <v>1258</v>
      </c>
      <c r="L31" s="20" t="s">
        <v>1310</v>
      </c>
      <c r="M31" s="1" t="b">
        <v>0</v>
      </c>
    </row>
    <row r="32" spans="1:18" ht="15.75" customHeight="1">
      <c r="A32" s="41">
        <v>31</v>
      </c>
      <c r="B32" s="47" t="s">
        <v>94</v>
      </c>
      <c r="C32" s="48">
        <v>1</v>
      </c>
      <c r="D32" s="48">
        <v>1</v>
      </c>
      <c r="E32" s="48">
        <v>1</v>
      </c>
      <c r="F32" s="44" t="str">
        <f>VLOOKUP(B32,Master!$A$2:$G$284,7,TRUE)</f>
        <v>IMANDI</v>
      </c>
      <c r="G32" s="49" t="s">
        <v>1316</v>
      </c>
      <c r="H32" s="50" t="s">
        <v>1317</v>
      </c>
      <c r="I32" s="48" t="s">
        <v>1278</v>
      </c>
      <c r="J32" s="48" t="s">
        <v>1279</v>
      </c>
      <c r="K32" s="45" t="s">
        <v>1275</v>
      </c>
      <c r="L32" s="20" t="s">
        <v>1310</v>
      </c>
      <c r="M32" s="1" t="b">
        <v>1</v>
      </c>
    </row>
    <row r="33" spans="1:13" ht="15.75" customHeight="1">
      <c r="A33" s="41">
        <v>32</v>
      </c>
      <c r="B33" s="51" t="s">
        <v>94</v>
      </c>
      <c r="C33" s="43">
        <v>17</v>
      </c>
      <c r="D33" s="43">
        <v>17</v>
      </c>
      <c r="E33" s="43">
        <v>8</v>
      </c>
      <c r="F33" s="44" t="str">
        <f>VLOOKUP(B33,Master!$A$2:$G$284,7,TRUE)</f>
        <v>IMANDI</v>
      </c>
      <c r="G33" s="44" t="s">
        <v>1318</v>
      </c>
      <c r="H33" s="50" t="s">
        <v>1317</v>
      </c>
      <c r="I33" s="43" t="s">
        <v>1278</v>
      </c>
      <c r="J33" s="43" t="s">
        <v>1288</v>
      </c>
      <c r="K33" s="45" t="s">
        <v>1275</v>
      </c>
      <c r="L33" s="20" t="s">
        <v>1310</v>
      </c>
      <c r="M33" s="1" t="b">
        <v>1</v>
      </c>
    </row>
    <row r="34" spans="1:13" ht="15.75" customHeight="1">
      <c r="A34" s="41">
        <v>33</v>
      </c>
      <c r="B34" s="51" t="s">
        <v>94</v>
      </c>
      <c r="C34" s="43">
        <v>32</v>
      </c>
      <c r="D34" s="43">
        <v>32</v>
      </c>
      <c r="E34" s="43">
        <v>18</v>
      </c>
      <c r="F34" s="44" t="str">
        <f>VLOOKUP(B34,Master!$A$2:$G$284,7,TRUE)</f>
        <v>IMANDI</v>
      </c>
      <c r="G34" s="44" t="s">
        <v>1319</v>
      </c>
      <c r="H34" s="50" t="s">
        <v>1317</v>
      </c>
      <c r="I34" s="43" t="s">
        <v>1278</v>
      </c>
      <c r="J34" s="43" t="s">
        <v>1279</v>
      </c>
      <c r="K34" s="45" t="s">
        <v>1275</v>
      </c>
      <c r="L34" s="20" t="s">
        <v>1310</v>
      </c>
      <c r="M34" s="1" t="b">
        <v>1</v>
      </c>
    </row>
    <row r="35" spans="1:13" ht="15.75" customHeight="1">
      <c r="A35" s="41">
        <v>34</v>
      </c>
      <c r="B35" s="52" t="s">
        <v>94</v>
      </c>
      <c r="C35" s="43">
        <v>3</v>
      </c>
      <c r="D35" s="43">
        <v>3</v>
      </c>
      <c r="E35" s="43">
        <v>2</v>
      </c>
      <c r="F35" s="44" t="str">
        <f>VLOOKUP(B35,Master!$A$2:$G$284,7,TRUE)</f>
        <v>IMANDI</v>
      </c>
      <c r="G35" s="44" t="s">
        <v>1320</v>
      </c>
      <c r="H35" s="50" t="s">
        <v>1317</v>
      </c>
      <c r="I35" s="43" t="s">
        <v>1278</v>
      </c>
      <c r="J35" s="43" t="s">
        <v>1279</v>
      </c>
      <c r="K35" s="45" t="s">
        <v>1275</v>
      </c>
      <c r="L35" s="20" t="s">
        <v>1310</v>
      </c>
      <c r="M35" s="1" t="b">
        <v>1</v>
      </c>
    </row>
    <row r="36" spans="1:13" ht="15.75" customHeight="1">
      <c r="A36" s="41">
        <v>35</v>
      </c>
      <c r="B36" s="51" t="s">
        <v>94</v>
      </c>
      <c r="C36" s="43">
        <v>12</v>
      </c>
      <c r="D36" s="43">
        <v>12</v>
      </c>
      <c r="E36" s="43">
        <v>30</v>
      </c>
      <c r="F36" s="44" t="str">
        <f>VLOOKUP(B36,Master!$A$2:$G$284,7,TRUE)</f>
        <v>IMANDI</v>
      </c>
      <c r="G36" s="44" t="s">
        <v>1321</v>
      </c>
      <c r="H36" s="50" t="s">
        <v>1317</v>
      </c>
      <c r="I36" s="43" t="s">
        <v>1278</v>
      </c>
      <c r="J36" s="43" t="s">
        <v>1283</v>
      </c>
      <c r="K36" s="45" t="s">
        <v>1258</v>
      </c>
      <c r="L36" s="20" t="s">
        <v>1310</v>
      </c>
      <c r="M36" s="1" t="b">
        <v>0</v>
      </c>
    </row>
    <row r="37" spans="1:13" ht="15.75" customHeight="1">
      <c r="A37" s="41">
        <v>36</v>
      </c>
      <c r="B37" s="51" t="s">
        <v>94</v>
      </c>
      <c r="C37" s="43">
        <v>4</v>
      </c>
      <c r="D37" s="43">
        <v>4</v>
      </c>
      <c r="E37" s="43">
        <v>21</v>
      </c>
      <c r="F37" s="44" t="str">
        <f>VLOOKUP(B37,Master!$A$2:$G$284,7,TRUE)</f>
        <v>IMANDI</v>
      </c>
      <c r="G37" s="44" t="s">
        <v>1322</v>
      </c>
      <c r="H37" s="50" t="s">
        <v>1317</v>
      </c>
      <c r="I37" s="43" t="s">
        <v>1278</v>
      </c>
      <c r="J37" s="43" t="s">
        <v>1279</v>
      </c>
      <c r="K37" s="45" t="s">
        <v>1258</v>
      </c>
      <c r="L37" s="20" t="s">
        <v>1310</v>
      </c>
      <c r="M37" s="1" t="b">
        <v>0</v>
      </c>
    </row>
    <row r="38" spans="1:13" ht="15.75" customHeight="1">
      <c r="A38" s="41">
        <v>37</v>
      </c>
      <c r="B38" s="51" t="s">
        <v>94</v>
      </c>
      <c r="C38" s="43">
        <v>16</v>
      </c>
      <c r="D38" s="43">
        <v>16</v>
      </c>
      <c r="E38" s="43">
        <v>35</v>
      </c>
      <c r="F38" s="44" t="str">
        <f>VLOOKUP(B38,Master!$A$2:$G$284,7,TRUE)</f>
        <v>IMANDI</v>
      </c>
      <c r="G38" s="44" t="s">
        <v>1323</v>
      </c>
      <c r="H38" s="50" t="s">
        <v>1317</v>
      </c>
      <c r="I38" s="43" t="s">
        <v>1278</v>
      </c>
      <c r="J38" s="43" t="s">
        <v>1279</v>
      </c>
      <c r="K38" s="45" t="s">
        <v>1258</v>
      </c>
      <c r="L38" s="20" t="s">
        <v>1310</v>
      </c>
      <c r="M38" s="1" t="b">
        <v>0</v>
      </c>
    </row>
    <row r="39" spans="1:13" ht="15.75" customHeight="1">
      <c r="A39" s="41">
        <v>38</v>
      </c>
      <c r="B39" s="51" t="s">
        <v>94</v>
      </c>
      <c r="C39" s="43">
        <v>11</v>
      </c>
      <c r="D39" s="43">
        <v>11</v>
      </c>
      <c r="E39" s="43">
        <v>29</v>
      </c>
      <c r="F39" s="44" t="str">
        <f>VLOOKUP(B39,Master!$A$2:$G$284,7,TRUE)</f>
        <v>IMANDI</v>
      </c>
      <c r="G39" s="44" t="s">
        <v>1324</v>
      </c>
      <c r="H39" s="50" t="s">
        <v>1317</v>
      </c>
      <c r="I39" s="43" t="s">
        <v>1278</v>
      </c>
      <c r="J39" s="43" t="s">
        <v>1283</v>
      </c>
      <c r="K39" s="45" t="s">
        <v>1258</v>
      </c>
      <c r="L39" s="20" t="s">
        <v>1310</v>
      </c>
      <c r="M39" s="1" t="b">
        <v>0</v>
      </c>
    </row>
    <row r="40" spans="1:13" ht="15.75" customHeight="1">
      <c r="A40" s="41">
        <v>39</v>
      </c>
      <c r="B40" s="52" t="s">
        <v>94</v>
      </c>
      <c r="C40" s="43">
        <v>6</v>
      </c>
      <c r="D40" s="43">
        <v>6</v>
      </c>
      <c r="E40" s="43">
        <v>3</v>
      </c>
      <c r="F40" s="44" t="str">
        <f>VLOOKUP(B40,Master!$A$2:$G$284,7,TRUE)</f>
        <v>IMANDI</v>
      </c>
      <c r="G40" s="44" t="s">
        <v>1325</v>
      </c>
      <c r="H40" s="50" t="s">
        <v>1317</v>
      </c>
      <c r="I40" s="43" t="s">
        <v>1326</v>
      </c>
      <c r="J40" s="43" t="s">
        <v>1299</v>
      </c>
      <c r="K40" s="45" t="s">
        <v>1275</v>
      </c>
      <c r="L40" s="20" t="s">
        <v>1310</v>
      </c>
      <c r="M40" s="1" t="b">
        <v>1</v>
      </c>
    </row>
    <row r="41" spans="1:13" ht="15.75" customHeight="1">
      <c r="A41" s="41">
        <v>40</v>
      </c>
      <c r="B41" s="52" t="s">
        <v>94</v>
      </c>
      <c r="C41" s="43">
        <v>19</v>
      </c>
      <c r="D41" s="43">
        <v>19</v>
      </c>
      <c r="E41" s="43">
        <v>9</v>
      </c>
      <c r="F41" s="44" t="str">
        <f>VLOOKUP(B41,Master!$A$2:$G$284,7,TRUE)</f>
        <v>IMANDI</v>
      </c>
      <c r="G41" s="44" t="s">
        <v>1327</v>
      </c>
      <c r="H41" s="50" t="s">
        <v>1317</v>
      </c>
      <c r="I41" s="43" t="s">
        <v>1326</v>
      </c>
      <c r="J41" s="43" t="s">
        <v>1299</v>
      </c>
      <c r="K41" s="45" t="s">
        <v>1275</v>
      </c>
      <c r="L41" s="20" t="s">
        <v>1310</v>
      </c>
      <c r="M41" s="1" t="b">
        <v>1</v>
      </c>
    </row>
    <row r="42" spans="1:13" ht="15.75" customHeight="1">
      <c r="A42" s="41">
        <v>41</v>
      </c>
      <c r="B42" s="52" t="s">
        <v>94</v>
      </c>
      <c r="C42" s="48">
        <v>23</v>
      </c>
      <c r="D42" s="48">
        <v>23</v>
      </c>
      <c r="E42" s="48">
        <v>12</v>
      </c>
      <c r="F42" s="44" t="str">
        <f>VLOOKUP(B42,Master!$A$2:$G$284,7,TRUE)</f>
        <v>IMANDI</v>
      </c>
      <c r="G42" s="49" t="s">
        <v>1328</v>
      </c>
      <c r="H42" s="50" t="s">
        <v>1317</v>
      </c>
      <c r="I42" s="48" t="s">
        <v>1326</v>
      </c>
      <c r="J42" s="48" t="s">
        <v>1299</v>
      </c>
      <c r="K42" s="45" t="s">
        <v>1258</v>
      </c>
      <c r="L42" s="20" t="s">
        <v>1310</v>
      </c>
      <c r="M42" s="1" t="b">
        <v>0</v>
      </c>
    </row>
    <row r="43" spans="1:13" ht="15.75" customHeight="1">
      <c r="A43" s="41">
        <v>42</v>
      </c>
      <c r="B43" s="52" t="s">
        <v>94</v>
      </c>
      <c r="C43" s="43">
        <v>20</v>
      </c>
      <c r="D43" s="43">
        <v>20</v>
      </c>
      <c r="E43" s="43">
        <v>10</v>
      </c>
      <c r="F43" s="44" t="str">
        <f>VLOOKUP(B43,Master!$A$2:$G$284,7,TRUE)</f>
        <v>IMANDI</v>
      </c>
      <c r="G43" s="44" t="s">
        <v>1329</v>
      </c>
      <c r="H43" s="50" t="s">
        <v>1317</v>
      </c>
      <c r="I43" s="43" t="s">
        <v>1326</v>
      </c>
      <c r="J43" s="43" t="s">
        <v>1299</v>
      </c>
      <c r="K43" s="45" t="s">
        <v>1258</v>
      </c>
      <c r="L43" s="20" t="s">
        <v>1310</v>
      </c>
      <c r="M43" s="1" t="b">
        <v>0</v>
      </c>
    </row>
    <row r="44" spans="1:13" ht="15.75" customHeight="1">
      <c r="A44" s="41">
        <v>43</v>
      </c>
      <c r="B44" s="47" t="s">
        <v>108</v>
      </c>
      <c r="C44" s="43">
        <v>14</v>
      </c>
      <c r="D44" s="43">
        <v>14</v>
      </c>
      <c r="E44" s="43">
        <v>12</v>
      </c>
      <c r="F44" s="44" t="str">
        <f>VLOOKUP(B44,Master!$A$2:$G$284,7,TRUE)</f>
        <v>MOGOYUNGGUNG II</v>
      </c>
      <c r="G44" s="44" t="s">
        <v>1330</v>
      </c>
      <c r="H44" s="43" t="s">
        <v>1308</v>
      </c>
      <c r="I44" s="43" t="s">
        <v>1278</v>
      </c>
      <c r="J44" s="43" t="s">
        <v>1288</v>
      </c>
      <c r="K44" s="45" t="s">
        <v>1275</v>
      </c>
      <c r="L44" s="20" t="s">
        <v>1263</v>
      </c>
      <c r="M44" s="1" t="b">
        <v>0</v>
      </c>
    </row>
    <row r="45" spans="1:13" ht="15.75" customHeight="1">
      <c r="A45" s="41">
        <v>44</v>
      </c>
      <c r="B45" s="47" t="s">
        <v>108</v>
      </c>
      <c r="C45" s="43">
        <v>29</v>
      </c>
      <c r="D45" s="43">
        <v>29</v>
      </c>
      <c r="E45" s="43">
        <v>14</v>
      </c>
      <c r="F45" s="44" t="str">
        <f>VLOOKUP(B45,Master!$A$2:$G$284,7,TRUE)</f>
        <v>MOGOYUNGGUNG II</v>
      </c>
      <c r="G45" s="44" t="s">
        <v>1331</v>
      </c>
      <c r="H45" s="43" t="s">
        <v>1308</v>
      </c>
      <c r="I45" s="43" t="s">
        <v>1278</v>
      </c>
      <c r="J45" s="43" t="s">
        <v>1288</v>
      </c>
      <c r="K45" s="45" t="s">
        <v>1258</v>
      </c>
      <c r="L45" s="20" t="s">
        <v>1263</v>
      </c>
      <c r="M45" s="1" t="b">
        <v>1</v>
      </c>
    </row>
    <row r="46" spans="1:13" ht="15.75" customHeight="1">
      <c r="A46" s="41">
        <v>45</v>
      </c>
      <c r="B46" s="47" t="s">
        <v>129</v>
      </c>
      <c r="C46" s="43">
        <v>126</v>
      </c>
      <c r="D46" s="43">
        <v>126</v>
      </c>
      <c r="E46" s="43">
        <v>11</v>
      </c>
      <c r="F46" s="44" t="str">
        <f>VLOOKUP(B46,Master!$A$2:$G$284,7,TRUE)</f>
        <v>IBOLIAN</v>
      </c>
      <c r="G46" s="44" t="s">
        <v>1332</v>
      </c>
      <c r="H46" s="43" t="s">
        <v>1333</v>
      </c>
      <c r="I46" s="43" t="s">
        <v>1278</v>
      </c>
      <c r="J46" s="43" t="s">
        <v>1279</v>
      </c>
      <c r="K46" s="45" t="s">
        <v>1275</v>
      </c>
      <c r="L46" s="20" t="s">
        <v>1263</v>
      </c>
      <c r="M46" s="1" t="b">
        <v>1</v>
      </c>
    </row>
    <row r="47" spans="1:13" ht="15.75" customHeight="1">
      <c r="A47" s="41">
        <v>46</v>
      </c>
      <c r="B47" s="47" t="s">
        <v>129</v>
      </c>
      <c r="C47" s="43">
        <v>31</v>
      </c>
      <c r="D47" s="43">
        <v>31</v>
      </c>
      <c r="E47" s="43">
        <v>14</v>
      </c>
      <c r="F47" s="44" t="str">
        <f>VLOOKUP(B47,Master!$A$2:$G$284,7,TRUE)</f>
        <v>IBOLIAN</v>
      </c>
      <c r="G47" s="44" t="s">
        <v>1334</v>
      </c>
      <c r="H47" s="43" t="s">
        <v>1333</v>
      </c>
      <c r="I47" s="43" t="s">
        <v>1278</v>
      </c>
      <c r="J47" s="43" t="s">
        <v>1279</v>
      </c>
      <c r="K47" s="45" t="s">
        <v>1275</v>
      </c>
      <c r="L47" s="20" t="s">
        <v>1263</v>
      </c>
      <c r="M47" s="1" t="b">
        <v>0</v>
      </c>
    </row>
    <row r="48" spans="1:13" ht="15.75" customHeight="1">
      <c r="A48" s="41">
        <v>47</v>
      </c>
      <c r="B48" s="47" t="s">
        <v>129</v>
      </c>
      <c r="C48" s="43">
        <v>77</v>
      </c>
      <c r="D48" s="43">
        <v>77</v>
      </c>
      <c r="E48" s="43">
        <v>6</v>
      </c>
      <c r="F48" s="44" t="str">
        <f>VLOOKUP(B48,Master!$A$2:$G$284,7,TRUE)</f>
        <v>IBOLIAN</v>
      </c>
      <c r="G48" s="44" t="s">
        <v>1335</v>
      </c>
      <c r="H48" s="43" t="s">
        <v>1333</v>
      </c>
      <c r="I48" s="43" t="s">
        <v>1278</v>
      </c>
      <c r="J48" s="43" t="s">
        <v>1288</v>
      </c>
      <c r="K48" s="45" t="s">
        <v>1275</v>
      </c>
      <c r="L48" s="20" t="s">
        <v>1263</v>
      </c>
      <c r="M48" s="1" t="b">
        <v>1</v>
      </c>
    </row>
    <row r="49" spans="1:13" ht="15.75" customHeight="1">
      <c r="A49" s="41">
        <v>48</v>
      </c>
      <c r="B49" s="47" t="s">
        <v>129</v>
      </c>
      <c r="C49" s="43">
        <v>135</v>
      </c>
      <c r="D49" s="43">
        <v>135</v>
      </c>
      <c r="E49" s="43">
        <v>12</v>
      </c>
      <c r="F49" s="44" t="str">
        <f>VLOOKUP(B49,Master!$A$2:$G$284,7,TRUE)</f>
        <v>IBOLIAN</v>
      </c>
      <c r="G49" s="44" t="s">
        <v>1336</v>
      </c>
      <c r="H49" s="43" t="s">
        <v>1333</v>
      </c>
      <c r="I49" s="43" t="s">
        <v>1278</v>
      </c>
      <c r="J49" s="43" t="s">
        <v>1279</v>
      </c>
      <c r="K49" s="45" t="s">
        <v>1275</v>
      </c>
      <c r="L49" s="20" t="s">
        <v>1263</v>
      </c>
      <c r="M49" s="1" t="b">
        <v>1</v>
      </c>
    </row>
    <row r="50" spans="1:13" ht="15.75" customHeight="1">
      <c r="A50" s="41">
        <v>49</v>
      </c>
      <c r="B50" s="47" t="s">
        <v>129</v>
      </c>
      <c r="C50" s="43">
        <v>9</v>
      </c>
      <c r="D50" s="43">
        <v>9</v>
      </c>
      <c r="E50" s="43">
        <v>1</v>
      </c>
      <c r="F50" s="44" t="str">
        <f>VLOOKUP(B50,Master!$A$2:$G$284,7,TRUE)</f>
        <v>IBOLIAN</v>
      </c>
      <c r="G50" s="44" t="s">
        <v>1337</v>
      </c>
      <c r="H50" s="43" t="s">
        <v>1333</v>
      </c>
      <c r="I50" s="43" t="s">
        <v>1278</v>
      </c>
      <c r="J50" s="43" t="s">
        <v>1279</v>
      </c>
      <c r="K50" s="45" t="s">
        <v>1275</v>
      </c>
      <c r="L50" s="20" t="s">
        <v>1263</v>
      </c>
      <c r="M50" s="1" t="b">
        <v>0</v>
      </c>
    </row>
    <row r="51" spans="1:13" ht="45">
      <c r="A51" s="41">
        <v>50</v>
      </c>
      <c r="B51" s="47" t="s">
        <v>129</v>
      </c>
      <c r="C51" s="43">
        <v>120</v>
      </c>
      <c r="D51" s="43">
        <v>120</v>
      </c>
      <c r="E51" s="43">
        <v>8</v>
      </c>
      <c r="F51" s="44" t="str">
        <f>VLOOKUP(B51,Master!$A$2:$G$284,7,TRUE)</f>
        <v>IBOLIAN</v>
      </c>
      <c r="G51" s="44" t="s">
        <v>1338</v>
      </c>
      <c r="H51" s="43" t="s">
        <v>1333</v>
      </c>
      <c r="I51" s="43" t="s">
        <v>1278</v>
      </c>
      <c r="J51" s="43" t="s">
        <v>1279</v>
      </c>
      <c r="K51" s="45" t="s">
        <v>1275</v>
      </c>
      <c r="L51" s="20" t="s">
        <v>1263</v>
      </c>
      <c r="M51" s="1" t="b">
        <v>0</v>
      </c>
    </row>
    <row r="52" spans="1:13" ht="30">
      <c r="A52" s="41">
        <v>51</v>
      </c>
      <c r="B52" s="47" t="s">
        <v>129</v>
      </c>
      <c r="C52" s="48">
        <v>22</v>
      </c>
      <c r="D52" s="48">
        <v>22</v>
      </c>
      <c r="E52" s="48">
        <v>2</v>
      </c>
      <c r="F52" s="44" t="str">
        <f>VLOOKUP(B52,Master!$A$2:$G$284,7,TRUE)</f>
        <v>IBOLIAN</v>
      </c>
      <c r="G52" s="49" t="s">
        <v>1339</v>
      </c>
      <c r="H52" s="43" t="s">
        <v>1333</v>
      </c>
      <c r="I52" s="48" t="s">
        <v>1278</v>
      </c>
      <c r="J52" s="48" t="s">
        <v>1279</v>
      </c>
      <c r="K52" s="45" t="s">
        <v>1275</v>
      </c>
      <c r="L52" s="20" t="s">
        <v>1263</v>
      </c>
      <c r="M52" s="1" t="b">
        <v>1</v>
      </c>
    </row>
    <row r="53" spans="1:13" ht="30">
      <c r="A53" s="41">
        <v>52</v>
      </c>
      <c r="B53" s="47" t="s">
        <v>129</v>
      </c>
      <c r="C53" s="43">
        <v>51</v>
      </c>
      <c r="D53" s="43">
        <v>51</v>
      </c>
      <c r="E53" s="43">
        <v>4</v>
      </c>
      <c r="F53" s="44" t="str">
        <f>VLOOKUP(B53,Master!$A$2:$G$284,7,TRUE)</f>
        <v>IBOLIAN</v>
      </c>
      <c r="G53" s="44" t="s">
        <v>1340</v>
      </c>
      <c r="H53" s="43" t="s">
        <v>1333</v>
      </c>
      <c r="I53" s="43" t="s">
        <v>1278</v>
      </c>
      <c r="J53" s="43" t="s">
        <v>1279</v>
      </c>
      <c r="K53" s="45" t="s">
        <v>1275</v>
      </c>
      <c r="L53" s="20" t="s">
        <v>1263</v>
      </c>
      <c r="M53" s="1" t="b">
        <v>1</v>
      </c>
    </row>
    <row r="54" spans="1:13" ht="45">
      <c r="A54" s="41">
        <v>53</v>
      </c>
      <c r="B54" s="47" t="s">
        <v>129</v>
      </c>
      <c r="C54" s="43">
        <v>95</v>
      </c>
      <c r="D54" s="43">
        <v>95</v>
      </c>
      <c r="E54" s="43">
        <v>16</v>
      </c>
      <c r="F54" s="44" t="str">
        <f>VLOOKUP(B54,Master!$A$2:$G$284,7,TRUE)</f>
        <v>IBOLIAN</v>
      </c>
      <c r="G54" s="44" t="s">
        <v>1341</v>
      </c>
      <c r="H54" s="43" t="s">
        <v>1333</v>
      </c>
      <c r="I54" s="43" t="s">
        <v>1278</v>
      </c>
      <c r="J54" s="43" t="s">
        <v>1288</v>
      </c>
      <c r="K54" s="45" t="s">
        <v>1258</v>
      </c>
      <c r="L54" s="20" t="s">
        <v>1263</v>
      </c>
      <c r="M54" s="1" t="b">
        <v>1</v>
      </c>
    </row>
    <row r="55" spans="1:13" ht="30">
      <c r="A55" s="41">
        <v>54</v>
      </c>
      <c r="B55" s="47" t="s">
        <v>129</v>
      </c>
      <c r="C55" s="43">
        <v>59</v>
      </c>
      <c r="D55" s="43">
        <v>59</v>
      </c>
      <c r="E55" s="43">
        <v>26</v>
      </c>
      <c r="F55" s="44" t="str">
        <f>VLOOKUP(B55,Master!$A$2:$G$284,7,TRUE)</f>
        <v>IBOLIAN</v>
      </c>
      <c r="G55" s="44" t="s">
        <v>1342</v>
      </c>
      <c r="H55" s="43" t="s">
        <v>1333</v>
      </c>
      <c r="I55" s="43" t="s">
        <v>1278</v>
      </c>
      <c r="J55" s="43" t="s">
        <v>1288</v>
      </c>
      <c r="K55" s="45" t="s">
        <v>1258</v>
      </c>
      <c r="L55" s="20" t="s">
        <v>1263</v>
      </c>
      <c r="M55" s="1" t="b">
        <v>1</v>
      </c>
    </row>
    <row r="56" spans="1:13" ht="30">
      <c r="A56" s="41">
        <v>55</v>
      </c>
      <c r="B56" s="47" t="s">
        <v>129</v>
      </c>
      <c r="C56" s="48">
        <v>37</v>
      </c>
      <c r="D56" s="48">
        <v>37</v>
      </c>
      <c r="E56" s="48">
        <v>21</v>
      </c>
      <c r="F56" s="44" t="str">
        <f>VLOOKUP(B56,Master!$A$2:$G$284,7,TRUE)</f>
        <v>IBOLIAN</v>
      </c>
      <c r="G56" s="49" t="s">
        <v>1343</v>
      </c>
      <c r="H56" s="43" t="s">
        <v>1333</v>
      </c>
      <c r="I56" s="48" t="s">
        <v>1278</v>
      </c>
      <c r="J56" s="48" t="s">
        <v>1279</v>
      </c>
      <c r="K56" s="45" t="s">
        <v>1258</v>
      </c>
      <c r="L56" s="20" t="s">
        <v>1263</v>
      </c>
      <c r="M56" s="1" t="b">
        <v>0</v>
      </c>
    </row>
    <row r="57" spans="1:13" ht="30">
      <c r="A57" s="41">
        <v>56</v>
      </c>
      <c r="B57" s="47" t="s">
        <v>129</v>
      </c>
      <c r="C57" s="43">
        <v>26</v>
      </c>
      <c r="D57" s="43">
        <v>26</v>
      </c>
      <c r="E57" s="43">
        <v>22</v>
      </c>
      <c r="F57" s="44" t="str">
        <f>VLOOKUP(B57,Master!$A$2:$G$284,7,TRUE)</f>
        <v>IBOLIAN</v>
      </c>
      <c r="G57" s="44" t="s">
        <v>1344</v>
      </c>
      <c r="H57" s="43" t="s">
        <v>1333</v>
      </c>
      <c r="I57" s="43" t="s">
        <v>1278</v>
      </c>
      <c r="J57" s="43" t="s">
        <v>1279</v>
      </c>
      <c r="K57" s="45" t="s">
        <v>1258</v>
      </c>
      <c r="L57" s="20" t="s">
        <v>1263</v>
      </c>
      <c r="M57" s="1" t="b">
        <v>0</v>
      </c>
    </row>
    <row r="58" spans="1:13" ht="30">
      <c r="A58" s="41">
        <v>57</v>
      </c>
      <c r="B58" s="47" t="s">
        <v>129</v>
      </c>
      <c r="C58" s="48">
        <v>103</v>
      </c>
      <c r="D58" s="48">
        <v>103</v>
      </c>
      <c r="E58" s="48">
        <v>17</v>
      </c>
      <c r="F58" s="44" t="str">
        <f>VLOOKUP(B58,Master!$A$2:$G$284,7,TRUE)</f>
        <v>IBOLIAN</v>
      </c>
      <c r="G58" s="49" t="s">
        <v>1345</v>
      </c>
      <c r="H58" s="43" t="s">
        <v>1333</v>
      </c>
      <c r="I58" s="48" t="s">
        <v>1278</v>
      </c>
      <c r="J58" s="48" t="s">
        <v>1279</v>
      </c>
      <c r="K58" s="45" t="s">
        <v>1258</v>
      </c>
      <c r="L58" s="20" t="s">
        <v>1263</v>
      </c>
      <c r="M58" s="1" t="b">
        <v>0</v>
      </c>
    </row>
    <row r="59" spans="1:13" ht="30">
      <c r="A59" s="41">
        <v>58</v>
      </c>
      <c r="B59" s="47" t="s">
        <v>129</v>
      </c>
      <c r="C59" s="43">
        <v>128</v>
      </c>
      <c r="D59" s="43">
        <v>128</v>
      </c>
      <c r="E59" s="43">
        <v>19</v>
      </c>
      <c r="F59" s="44" t="str">
        <f>VLOOKUP(B59,Master!$A$2:$G$284,7,TRUE)</f>
        <v>IBOLIAN</v>
      </c>
      <c r="G59" s="44" t="s">
        <v>1346</v>
      </c>
      <c r="H59" s="43" t="s">
        <v>1333</v>
      </c>
      <c r="I59" s="43" t="s">
        <v>1278</v>
      </c>
      <c r="J59" s="43" t="s">
        <v>1279</v>
      </c>
      <c r="K59" s="45" t="s">
        <v>1258</v>
      </c>
      <c r="L59" s="20" t="s">
        <v>1263</v>
      </c>
      <c r="M59" s="1" t="b">
        <v>0</v>
      </c>
    </row>
    <row r="60" spans="1:13" ht="30">
      <c r="A60" s="41">
        <v>59</v>
      </c>
      <c r="B60" s="47" t="s">
        <v>129</v>
      </c>
      <c r="C60" s="48">
        <v>4</v>
      </c>
      <c r="D60" s="48">
        <v>4</v>
      </c>
      <c r="E60" s="48">
        <v>28</v>
      </c>
      <c r="F60" s="44" t="str">
        <f>VLOOKUP(B60,Master!$A$2:$G$284,7,TRUE)</f>
        <v>IBOLIAN</v>
      </c>
      <c r="G60" s="49" t="s">
        <v>1347</v>
      </c>
      <c r="H60" s="43" t="s">
        <v>1333</v>
      </c>
      <c r="I60" s="48" t="s">
        <v>1278</v>
      </c>
      <c r="J60" s="48" t="s">
        <v>1279</v>
      </c>
      <c r="K60" s="45" t="s">
        <v>1258</v>
      </c>
      <c r="L60" s="20" t="s">
        <v>1263</v>
      </c>
      <c r="M60" s="1" t="b">
        <v>0</v>
      </c>
    </row>
    <row r="61" spans="1:13" ht="45">
      <c r="A61" s="41">
        <v>60</v>
      </c>
      <c r="B61" s="47" t="s">
        <v>129</v>
      </c>
      <c r="C61" s="43">
        <v>65</v>
      </c>
      <c r="D61" s="43">
        <v>65</v>
      </c>
      <c r="E61" s="43">
        <v>24</v>
      </c>
      <c r="F61" s="44" t="str">
        <f>VLOOKUP(B61,Master!$A$2:$G$284,7,TRUE)</f>
        <v>IBOLIAN</v>
      </c>
      <c r="G61" s="44" t="s">
        <v>1348</v>
      </c>
      <c r="H61" s="43" t="s">
        <v>1333</v>
      </c>
      <c r="I61" s="43" t="s">
        <v>1278</v>
      </c>
      <c r="J61" s="43" t="s">
        <v>1279</v>
      </c>
      <c r="K61" s="45" t="s">
        <v>1258</v>
      </c>
      <c r="L61" s="20" t="s">
        <v>1263</v>
      </c>
      <c r="M61" s="1" t="b">
        <v>0</v>
      </c>
    </row>
    <row r="62" spans="1:13" ht="30">
      <c r="A62" s="41">
        <v>61</v>
      </c>
      <c r="B62" s="47" t="s">
        <v>133</v>
      </c>
      <c r="C62" s="43">
        <v>6</v>
      </c>
      <c r="D62" s="43">
        <v>6</v>
      </c>
      <c r="E62" s="43">
        <v>4</v>
      </c>
      <c r="F62" s="44" t="str">
        <f>VLOOKUP(B62,Master!$A$2:$G$284,7,TRUE)</f>
        <v>WERDHI AGUNG</v>
      </c>
      <c r="G62" s="44" t="s">
        <v>1349</v>
      </c>
      <c r="H62" s="43" t="s">
        <v>1350</v>
      </c>
      <c r="I62" s="43" t="s">
        <v>1278</v>
      </c>
      <c r="J62" s="43" t="s">
        <v>1279</v>
      </c>
      <c r="K62" s="45" t="s">
        <v>1275</v>
      </c>
      <c r="L62" s="20" t="s">
        <v>1263</v>
      </c>
      <c r="M62" s="1" t="b">
        <v>1</v>
      </c>
    </row>
    <row r="63" spans="1:13" ht="30">
      <c r="A63" s="41">
        <v>62</v>
      </c>
      <c r="B63" s="47" t="s">
        <v>133</v>
      </c>
      <c r="C63" s="43">
        <v>11</v>
      </c>
      <c r="D63" s="43">
        <v>11</v>
      </c>
      <c r="E63" s="43">
        <v>6</v>
      </c>
      <c r="F63" s="44" t="str">
        <f>VLOOKUP(B63,Master!$A$2:$G$284,7,TRUE)</f>
        <v>WERDHI AGUNG</v>
      </c>
      <c r="G63" s="44" t="s">
        <v>1351</v>
      </c>
      <c r="H63" s="43" t="s">
        <v>1350</v>
      </c>
      <c r="I63" s="43" t="s">
        <v>1278</v>
      </c>
      <c r="J63" s="43" t="s">
        <v>1288</v>
      </c>
      <c r="K63" s="45" t="s">
        <v>1275</v>
      </c>
      <c r="L63" s="20" t="s">
        <v>1263</v>
      </c>
      <c r="M63" s="1" t="b">
        <v>1</v>
      </c>
    </row>
    <row r="64" spans="1:13" ht="45">
      <c r="A64" s="41">
        <v>63</v>
      </c>
      <c r="B64" s="47" t="s">
        <v>133</v>
      </c>
      <c r="C64" s="43">
        <v>4</v>
      </c>
      <c r="D64" s="43">
        <v>4</v>
      </c>
      <c r="E64" s="43">
        <v>2</v>
      </c>
      <c r="F64" s="44" t="str">
        <f>VLOOKUP(B64,Master!$A$2:$G$284,7,TRUE)</f>
        <v>WERDHI AGUNG</v>
      </c>
      <c r="G64" s="44" t="s">
        <v>1352</v>
      </c>
      <c r="H64" s="43" t="s">
        <v>1350</v>
      </c>
      <c r="I64" s="43" t="s">
        <v>1278</v>
      </c>
      <c r="J64" s="43" t="s">
        <v>1299</v>
      </c>
      <c r="K64" s="45" t="s">
        <v>1275</v>
      </c>
      <c r="L64" s="20" t="s">
        <v>1263</v>
      </c>
      <c r="M64" s="1" t="b">
        <v>1</v>
      </c>
    </row>
    <row r="65" spans="1:13" ht="30">
      <c r="A65" s="41">
        <v>64</v>
      </c>
      <c r="B65" s="47" t="s">
        <v>133</v>
      </c>
      <c r="C65" s="43">
        <v>10</v>
      </c>
      <c r="D65" s="43">
        <v>10</v>
      </c>
      <c r="E65" s="43">
        <v>32</v>
      </c>
      <c r="F65" s="44" t="str">
        <f>VLOOKUP(B65,Master!$A$2:$G$284,7,TRUE)</f>
        <v>WERDHI AGUNG</v>
      </c>
      <c r="G65" s="44" t="s">
        <v>1353</v>
      </c>
      <c r="H65" s="43" t="s">
        <v>1350</v>
      </c>
      <c r="I65" s="43" t="s">
        <v>1278</v>
      </c>
      <c r="J65" s="43" t="s">
        <v>1279</v>
      </c>
      <c r="K65" s="45" t="s">
        <v>1258</v>
      </c>
      <c r="L65" s="20" t="s">
        <v>1263</v>
      </c>
      <c r="M65" s="1" t="b">
        <v>0</v>
      </c>
    </row>
    <row r="66" spans="1:13" ht="60">
      <c r="A66" s="41">
        <v>65</v>
      </c>
      <c r="B66" s="47" t="s">
        <v>133</v>
      </c>
      <c r="C66" s="48">
        <v>40</v>
      </c>
      <c r="D66" s="48">
        <v>40</v>
      </c>
      <c r="E66" s="48">
        <v>21</v>
      </c>
      <c r="F66" s="44" t="str">
        <f>VLOOKUP(B66,Master!$A$2:$G$284,7,TRUE)</f>
        <v>WERDHI AGUNG</v>
      </c>
      <c r="G66" s="49" t="s">
        <v>1354</v>
      </c>
      <c r="H66" s="43" t="s">
        <v>1350</v>
      </c>
      <c r="I66" s="48" t="s">
        <v>1278</v>
      </c>
      <c r="J66" s="48" t="s">
        <v>1283</v>
      </c>
      <c r="K66" s="45" t="s">
        <v>1258</v>
      </c>
      <c r="L66" s="20" t="s">
        <v>1263</v>
      </c>
      <c r="M66" s="1" t="b">
        <v>0</v>
      </c>
    </row>
    <row r="67" spans="1:13" ht="30">
      <c r="A67" s="41">
        <v>66</v>
      </c>
      <c r="B67" s="47" t="s">
        <v>133</v>
      </c>
      <c r="C67" s="43">
        <v>42</v>
      </c>
      <c r="D67" s="43">
        <v>42</v>
      </c>
      <c r="E67" s="43">
        <v>22</v>
      </c>
      <c r="F67" s="44" t="str">
        <f>VLOOKUP(B67,Master!$A$2:$G$284,7,TRUE)</f>
        <v>WERDHI AGUNG</v>
      </c>
      <c r="G67" s="44" t="s">
        <v>1355</v>
      </c>
      <c r="H67" s="43" t="s">
        <v>1350</v>
      </c>
      <c r="I67" s="43" t="s">
        <v>1278</v>
      </c>
      <c r="J67" s="43" t="s">
        <v>1283</v>
      </c>
      <c r="K67" s="45" t="s">
        <v>1258</v>
      </c>
      <c r="L67" s="20" t="s">
        <v>1263</v>
      </c>
      <c r="M67" s="1" t="b">
        <v>0</v>
      </c>
    </row>
    <row r="68" spans="1:13" ht="45">
      <c r="A68" s="41">
        <v>67</v>
      </c>
      <c r="B68" s="47" t="s">
        <v>139</v>
      </c>
      <c r="C68" s="43">
        <v>8</v>
      </c>
      <c r="D68" s="43">
        <v>8</v>
      </c>
      <c r="E68" s="43">
        <v>10</v>
      </c>
      <c r="F68" s="44" t="str">
        <f>VLOOKUP(B68,Master!$A$2:$G$284,7,TRUE)</f>
        <v>WERDHI AGUNG SELATAN</v>
      </c>
      <c r="G68" s="44" t="s">
        <v>1356</v>
      </c>
      <c r="H68" s="43" t="s">
        <v>1350</v>
      </c>
      <c r="I68" s="43" t="s">
        <v>1278</v>
      </c>
      <c r="J68" s="43" t="s">
        <v>1279</v>
      </c>
      <c r="K68" s="45" t="s">
        <v>1275</v>
      </c>
      <c r="L68" s="20" t="s">
        <v>1357</v>
      </c>
      <c r="M68" s="1" t="b">
        <v>1</v>
      </c>
    </row>
    <row r="69" spans="1:13" ht="45">
      <c r="A69" s="41">
        <v>68</v>
      </c>
      <c r="B69" s="47" t="s">
        <v>139</v>
      </c>
      <c r="C69" s="43">
        <v>88</v>
      </c>
      <c r="D69" s="43">
        <v>88</v>
      </c>
      <c r="E69" s="43">
        <v>7</v>
      </c>
      <c r="F69" s="44" t="str">
        <f>VLOOKUP(B69,Master!$A$2:$G$284,7,TRUE)</f>
        <v>WERDHI AGUNG SELATAN</v>
      </c>
      <c r="G69" s="44" t="s">
        <v>1358</v>
      </c>
      <c r="H69" s="43" t="s">
        <v>1350</v>
      </c>
      <c r="I69" s="43" t="s">
        <v>1278</v>
      </c>
      <c r="J69" s="43" t="s">
        <v>1288</v>
      </c>
      <c r="K69" s="45" t="s">
        <v>1275</v>
      </c>
      <c r="L69" s="20" t="s">
        <v>1357</v>
      </c>
      <c r="M69" s="1" t="b">
        <v>1</v>
      </c>
    </row>
    <row r="70" spans="1:13" ht="45">
      <c r="A70" s="41">
        <v>69</v>
      </c>
      <c r="B70" s="47" t="s">
        <v>139</v>
      </c>
      <c r="C70" s="43">
        <v>79</v>
      </c>
      <c r="D70" s="43">
        <v>79</v>
      </c>
      <c r="E70" s="43">
        <v>5</v>
      </c>
      <c r="F70" s="44" t="str">
        <f>VLOOKUP(B70,Master!$A$2:$G$284,7,TRUE)</f>
        <v>WERDHI AGUNG SELATAN</v>
      </c>
      <c r="G70" s="44" t="s">
        <v>1359</v>
      </c>
      <c r="H70" s="43" t="s">
        <v>1350</v>
      </c>
      <c r="I70" s="43" t="s">
        <v>1278</v>
      </c>
      <c r="J70" s="43" t="s">
        <v>1279</v>
      </c>
      <c r="K70" s="45" t="s">
        <v>1275</v>
      </c>
      <c r="L70" s="20" t="s">
        <v>1357</v>
      </c>
      <c r="M70" s="1" t="b">
        <v>1</v>
      </c>
    </row>
    <row r="71" spans="1:13" ht="30">
      <c r="A71" s="41">
        <v>70</v>
      </c>
      <c r="B71" s="47" t="s">
        <v>139</v>
      </c>
      <c r="C71" s="43">
        <v>73</v>
      </c>
      <c r="D71" s="43">
        <v>73</v>
      </c>
      <c r="E71" s="43">
        <v>20</v>
      </c>
      <c r="F71" s="44" t="str">
        <f>VLOOKUP(B71,Master!$A$2:$G$284,7,TRUE)</f>
        <v>WERDHI AGUNG SELATAN</v>
      </c>
      <c r="G71" s="44" t="s">
        <v>1360</v>
      </c>
      <c r="H71" s="43" t="s">
        <v>1350</v>
      </c>
      <c r="I71" s="43" t="s">
        <v>1278</v>
      </c>
      <c r="J71" s="43" t="s">
        <v>1279</v>
      </c>
      <c r="K71" s="45" t="s">
        <v>1258</v>
      </c>
      <c r="L71" s="20" t="s">
        <v>1357</v>
      </c>
      <c r="M71" s="1" t="b">
        <v>0</v>
      </c>
    </row>
    <row r="72" spans="1:13" ht="30">
      <c r="A72" s="41">
        <v>71</v>
      </c>
      <c r="B72" s="47" t="s">
        <v>139</v>
      </c>
      <c r="C72" s="43">
        <v>50</v>
      </c>
      <c r="D72" s="43">
        <v>50</v>
      </c>
      <c r="E72" s="43">
        <v>23</v>
      </c>
      <c r="F72" s="44" t="str">
        <f>VLOOKUP(B72,Master!$A$2:$G$284,7,TRUE)</f>
        <v>WERDHI AGUNG SELATAN</v>
      </c>
      <c r="G72" s="44" t="s">
        <v>1361</v>
      </c>
      <c r="H72" s="43" t="s">
        <v>1350</v>
      </c>
      <c r="I72" s="43" t="s">
        <v>1278</v>
      </c>
      <c r="J72" s="43" t="s">
        <v>1283</v>
      </c>
      <c r="K72" s="45" t="s">
        <v>1258</v>
      </c>
      <c r="L72" s="20" t="s">
        <v>1357</v>
      </c>
      <c r="M72" s="1" t="b">
        <v>0</v>
      </c>
    </row>
    <row r="73" spans="1:13" ht="30">
      <c r="A73" s="41">
        <v>72</v>
      </c>
      <c r="B73" s="47" t="s">
        <v>139</v>
      </c>
      <c r="C73" s="43">
        <v>27</v>
      </c>
      <c r="D73" s="43">
        <v>27</v>
      </c>
      <c r="E73" s="43">
        <v>26</v>
      </c>
      <c r="F73" s="44" t="str">
        <f>VLOOKUP(B73,Master!$A$2:$G$284,7,TRUE)</f>
        <v>WERDHI AGUNG SELATAN</v>
      </c>
      <c r="G73" s="44" t="s">
        <v>1362</v>
      </c>
      <c r="H73" s="43" t="s">
        <v>1350</v>
      </c>
      <c r="I73" s="43" t="s">
        <v>1278</v>
      </c>
      <c r="J73" s="43" t="s">
        <v>1299</v>
      </c>
      <c r="K73" s="45" t="s">
        <v>1258</v>
      </c>
      <c r="L73" s="20" t="s">
        <v>1357</v>
      </c>
      <c r="M73" s="1" t="b">
        <v>0</v>
      </c>
    </row>
    <row r="74" spans="1:13" ht="15">
      <c r="A74" s="41">
        <v>73</v>
      </c>
      <c r="B74" s="47" t="s">
        <v>141</v>
      </c>
      <c r="C74" s="48">
        <v>34</v>
      </c>
      <c r="D74" s="48">
        <v>34</v>
      </c>
      <c r="E74" s="48">
        <v>6</v>
      </c>
      <c r="F74" s="44" t="str">
        <f>VLOOKUP(B74,Master!$A$2:$G$284,7,TRUE)</f>
        <v>KOSIO TIMUR</v>
      </c>
      <c r="G74" s="49" t="s">
        <v>1363</v>
      </c>
      <c r="H74" s="48" t="s">
        <v>1364</v>
      </c>
      <c r="I74" s="48" t="s">
        <v>1278</v>
      </c>
      <c r="J74" s="48" t="s">
        <v>1279</v>
      </c>
      <c r="K74" s="45" t="s">
        <v>1275</v>
      </c>
      <c r="L74" s="20" t="s">
        <v>1357</v>
      </c>
      <c r="M74" s="1" t="b">
        <v>1</v>
      </c>
    </row>
    <row r="75" spans="1:13" ht="15">
      <c r="A75" s="41">
        <v>74</v>
      </c>
      <c r="B75" s="47" t="s">
        <v>141</v>
      </c>
      <c r="C75" s="43">
        <v>2</v>
      </c>
      <c r="D75" s="43">
        <v>2</v>
      </c>
      <c r="E75" s="43">
        <v>8</v>
      </c>
      <c r="F75" s="44" t="str">
        <f>VLOOKUP(B75,Master!$A$2:$G$284,7,TRUE)</f>
        <v>KOSIO TIMUR</v>
      </c>
      <c r="G75" s="44" t="s">
        <v>1365</v>
      </c>
      <c r="H75" s="48" t="s">
        <v>1364</v>
      </c>
      <c r="I75" s="43" t="s">
        <v>1278</v>
      </c>
      <c r="J75" s="43" t="s">
        <v>1288</v>
      </c>
      <c r="K75" s="45" t="s">
        <v>1275</v>
      </c>
      <c r="L75" s="20" t="s">
        <v>1357</v>
      </c>
      <c r="M75" s="1" t="b">
        <v>1</v>
      </c>
    </row>
    <row r="76" spans="1:13" ht="30">
      <c r="A76" s="41">
        <v>75</v>
      </c>
      <c r="B76" s="47" t="s">
        <v>141</v>
      </c>
      <c r="C76" s="43">
        <v>6</v>
      </c>
      <c r="D76" s="43">
        <v>6</v>
      </c>
      <c r="E76" s="43">
        <v>2</v>
      </c>
      <c r="F76" s="44" t="str">
        <f>VLOOKUP(B76,Master!$A$2:$G$284,7,TRUE)</f>
        <v>KOSIO TIMUR</v>
      </c>
      <c r="G76" s="44" t="s">
        <v>1366</v>
      </c>
      <c r="H76" s="48" t="s">
        <v>1364</v>
      </c>
      <c r="I76" s="43" t="s">
        <v>1278</v>
      </c>
      <c r="J76" s="43" t="s">
        <v>1279</v>
      </c>
      <c r="K76" s="45" t="s">
        <v>1275</v>
      </c>
      <c r="L76" s="20" t="s">
        <v>1357</v>
      </c>
      <c r="M76" s="1" t="b">
        <v>1</v>
      </c>
    </row>
    <row r="77" spans="1:13" ht="45">
      <c r="A77" s="41">
        <v>76</v>
      </c>
      <c r="B77" s="47" t="s">
        <v>141</v>
      </c>
      <c r="C77" s="43">
        <v>9</v>
      </c>
      <c r="D77" s="43">
        <v>9</v>
      </c>
      <c r="E77" s="43">
        <v>3</v>
      </c>
      <c r="F77" s="44" t="str">
        <f>VLOOKUP(B77,Master!$A$2:$G$284,7,TRUE)</f>
        <v>KOSIO TIMUR</v>
      </c>
      <c r="G77" s="44" t="s">
        <v>1367</v>
      </c>
      <c r="H77" s="48" t="s">
        <v>1364</v>
      </c>
      <c r="I77" s="43" t="s">
        <v>1278</v>
      </c>
      <c r="J77" s="43" t="s">
        <v>1279</v>
      </c>
      <c r="K77" s="45" t="s">
        <v>1275</v>
      </c>
      <c r="L77" s="20" t="s">
        <v>1357</v>
      </c>
      <c r="M77" s="1" t="b">
        <v>1</v>
      </c>
    </row>
    <row r="78" spans="1:13" ht="15">
      <c r="A78" s="41">
        <v>77</v>
      </c>
      <c r="B78" s="47" t="s">
        <v>141</v>
      </c>
      <c r="C78" s="43">
        <v>43</v>
      </c>
      <c r="D78" s="43">
        <v>43</v>
      </c>
      <c r="E78" s="43">
        <v>9</v>
      </c>
      <c r="F78" s="44" t="str">
        <f>VLOOKUP(B78,Master!$A$2:$G$284,7,TRUE)</f>
        <v>KOSIO TIMUR</v>
      </c>
      <c r="G78" s="44" t="s">
        <v>1368</v>
      </c>
      <c r="H78" s="48" t="s">
        <v>1364</v>
      </c>
      <c r="I78" s="43" t="s">
        <v>1278</v>
      </c>
      <c r="J78" s="43" t="s">
        <v>1279</v>
      </c>
      <c r="K78" s="45" t="s">
        <v>1275</v>
      </c>
      <c r="L78" s="20" t="s">
        <v>1357</v>
      </c>
      <c r="M78" s="1" t="b">
        <v>1</v>
      </c>
    </row>
    <row r="79" spans="1:13" ht="30">
      <c r="A79" s="41">
        <v>78</v>
      </c>
      <c r="B79" s="47" t="s">
        <v>141</v>
      </c>
      <c r="C79" s="43">
        <v>12</v>
      </c>
      <c r="D79" s="43">
        <v>12</v>
      </c>
      <c r="E79" s="43">
        <v>12</v>
      </c>
      <c r="F79" s="44" t="str">
        <f>VLOOKUP(B79,Master!$A$2:$G$284,7,TRUE)</f>
        <v>KOSIO TIMUR</v>
      </c>
      <c r="G79" s="44" t="s">
        <v>1369</v>
      </c>
      <c r="H79" s="48" t="s">
        <v>1364</v>
      </c>
      <c r="I79" s="43" t="s">
        <v>1278</v>
      </c>
      <c r="J79" s="43" t="s">
        <v>1279</v>
      </c>
      <c r="K79" s="45" t="s">
        <v>1258</v>
      </c>
      <c r="L79" s="20" t="s">
        <v>1357</v>
      </c>
      <c r="M79" s="1" t="b">
        <v>0</v>
      </c>
    </row>
    <row r="80" spans="1:13" ht="15">
      <c r="A80" s="41">
        <v>79</v>
      </c>
      <c r="B80" s="47" t="s">
        <v>141</v>
      </c>
      <c r="C80" s="43">
        <v>15</v>
      </c>
      <c r="D80" s="43">
        <v>15</v>
      </c>
      <c r="E80" s="43">
        <v>15</v>
      </c>
      <c r="F80" s="44" t="str">
        <f>VLOOKUP(B80,Master!$A$2:$G$284,7,TRUE)</f>
        <v>KOSIO TIMUR</v>
      </c>
      <c r="G80" s="44" t="s">
        <v>1370</v>
      </c>
      <c r="H80" s="48" t="s">
        <v>1364</v>
      </c>
      <c r="I80" s="43" t="s">
        <v>1278</v>
      </c>
      <c r="J80" s="43" t="s">
        <v>1279</v>
      </c>
      <c r="K80" s="45" t="s">
        <v>1258</v>
      </c>
      <c r="L80" s="20" t="s">
        <v>1357</v>
      </c>
      <c r="M80" s="1" t="b">
        <v>0</v>
      </c>
    </row>
    <row r="81" spans="1:13" ht="30">
      <c r="A81" s="41">
        <v>80</v>
      </c>
      <c r="B81" s="47" t="s">
        <v>141</v>
      </c>
      <c r="C81" s="43">
        <v>27</v>
      </c>
      <c r="D81" s="43">
        <v>27</v>
      </c>
      <c r="E81" s="43">
        <v>18</v>
      </c>
      <c r="F81" s="44" t="str">
        <f>VLOOKUP(B81,Master!$A$2:$G$284,7,TRUE)</f>
        <v>KOSIO TIMUR</v>
      </c>
      <c r="G81" s="44" t="s">
        <v>1371</v>
      </c>
      <c r="H81" s="48" t="s">
        <v>1364</v>
      </c>
      <c r="I81" s="43" t="s">
        <v>1278</v>
      </c>
      <c r="J81" s="43" t="s">
        <v>1279</v>
      </c>
      <c r="K81" s="45" t="s">
        <v>1258</v>
      </c>
      <c r="L81" s="20" t="s">
        <v>1357</v>
      </c>
      <c r="M81" s="1" t="b">
        <v>0</v>
      </c>
    </row>
    <row r="82" spans="1:13" ht="15">
      <c r="A82" s="41">
        <v>81</v>
      </c>
      <c r="B82" s="47" t="s">
        <v>141</v>
      </c>
      <c r="C82" s="43">
        <v>13</v>
      </c>
      <c r="D82" s="43">
        <v>13</v>
      </c>
      <c r="E82" s="43">
        <v>13</v>
      </c>
      <c r="F82" s="44" t="str">
        <f>VLOOKUP(B82,Master!$A$2:$G$284,7,TRUE)</f>
        <v>KOSIO TIMUR</v>
      </c>
      <c r="G82" s="44" t="s">
        <v>1372</v>
      </c>
      <c r="H82" s="48" t="s">
        <v>1364</v>
      </c>
      <c r="I82" s="43" t="s">
        <v>1278</v>
      </c>
      <c r="J82" s="43" t="s">
        <v>1279</v>
      </c>
      <c r="K82" s="45" t="s">
        <v>1258</v>
      </c>
      <c r="L82" s="20" t="s">
        <v>1357</v>
      </c>
      <c r="M82" s="1" t="b">
        <v>0</v>
      </c>
    </row>
    <row r="83" spans="1:13" ht="15">
      <c r="A83" s="41">
        <v>82</v>
      </c>
      <c r="B83" s="47" t="s">
        <v>141</v>
      </c>
      <c r="C83" s="43">
        <v>41</v>
      </c>
      <c r="D83" s="43">
        <v>41</v>
      </c>
      <c r="E83" s="43">
        <v>10</v>
      </c>
      <c r="F83" s="44" t="str">
        <f>VLOOKUP(B83,Master!$A$2:$G$284,7,TRUE)</f>
        <v>KOSIO TIMUR</v>
      </c>
      <c r="G83" s="44" t="s">
        <v>1373</v>
      </c>
      <c r="H83" s="48" t="s">
        <v>1364</v>
      </c>
      <c r="I83" s="43" t="s">
        <v>1278</v>
      </c>
      <c r="J83" s="43" t="s">
        <v>1279</v>
      </c>
      <c r="K83" s="45" t="s">
        <v>1258</v>
      </c>
      <c r="L83" s="20" t="s">
        <v>1357</v>
      </c>
      <c r="M83" s="1" t="b">
        <v>0</v>
      </c>
    </row>
    <row r="84" spans="1:13" ht="30">
      <c r="A84" s="41">
        <v>83</v>
      </c>
      <c r="B84" s="47" t="s">
        <v>156</v>
      </c>
      <c r="C84" s="43">
        <v>10</v>
      </c>
      <c r="D84" s="43">
        <v>10</v>
      </c>
      <c r="E84" s="43">
        <v>14</v>
      </c>
      <c r="F84" s="44" t="str">
        <f>VLOOKUP(B84,Master!$A$2:$G$284,7,TRUE)</f>
        <v>IKUNA</v>
      </c>
      <c r="G84" s="44" t="s">
        <v>1374</v>
      </c>
      <c r="H84" s="43" t="s">
        <v>1375</v>
      </c>
      <c r="I84" s="43" t="s">
        <v>1278</v>
      </c>
      <c r="J84" s="43" t="s">
        <v>1299</v>
      </c>
      <c r="K84" s="45" t="s">
        <v>1275</v>
      </c>
      <c r="L84" s="20" t="s">
        <v>1280</v>
      </c>
      <c r="M84" s="1" t="b">
        <v>1</v>
      </c>
    </row>
    <row r="85" spans="1:13" ht="45">
      <c r="A85" s="41">
        <v>84</v>
      </c>
      <c r="B85" s="47" t="s">
        <v>156</v>
      </c>
      <c r="C85" s="43">
        <v>31</v>
      </c>
      <c r="D85" s="43">
        <v>31</v>
      </c>
      <c r="E85" s="43">
        <v>23</v>
      </c>
      <c r="F85" s="44" t="str">
        <f>VLOOKUP(B85,Master!$A$2:$G$284,7,TRUE)</f>
        <v>IKUNA</v>
      </c>
      <c r="G85" s="44" t="s">
        <v>1376</v>
      </c>
      <c r="H85" s="43" t="s">
        <v>1375</v>
      </c>
      <c r="I85" s="43" t="s">
        <v>1278</v>
      </c>
      <c r="J85" s="43" t="s">
        <v>1279</v>
      </c>
      <c r="K85" s="45" t="s">
        <v>1258</v>
      </c>
      <c r="L85" s="20" t="s">
        <v>1280</v>
      </c>
      <c r="M85" s="1" t="b">
        <v>0</v>
      </c>
    </row>
    <row r="86" spans="1:13" ht="45">
      <c r="A86" s="41">
        <v>85</v>
      </c>
      <c r="B86" s="47" t="s">
        <v>172</v>
      </c>
      <c r="C86" s="48">
        <v>2</v>
      </c>
      <c r="D86" s="48">
        <v>2</v>
      </c>
      <c r="E86" s="48">
        <v>2</v>
      </c>
      <c r="F86" s="44" t="str">
        <f>VLOOKUP(B86,Master!$A$2:$G$284,7,TRUE)</f>
        <v>BUMBUNGON</v>
      </c>
      <c r="G86" s="49" t="s">
        <v>1377</v>
      </c>
      <c r="H86" s="48" t="s">
        <v>1378</v>
      </c>
      <c r="I86" s="48" t="s">
        <v>1379</v>
      </c>
      <c r="J86" s="48" t="s">
        <v>1288</v>
      </c>
      <c r="K86" s="45" t="s">
        <v>1275</v>
      </c>
      <c r="L86" s="20" t="s">
        <v>1380</v>
      </c>
      <c r="M86" s="1" t="b">
        <v>0</v>
      </c>
    </row>
    <row r="87" spans="1:13" ht="30">
      <c r="A87" s="41">
        <v>86</v>
      </c>
      <c r="B87" s="47" t="s">
        <v>172</v>
      </c>
      <c r="C87" s="43">
        <v>4</v>
      </c>
      <c r="D87" s="43">
        <v>4</v>
      </c>
      <c r="E87" s="43">
        <v>4</v>
      </c>
      <c r="F87" s="44" t="str">
        <f>VLOOKUP(B87,Master!$A$2:$G$284,7,TRUE)</f>
        <v>BUMBUNGON</v>
      </c>
      <c r="G87" s="44" t="s">
        <v>1381</v>
      </c>
      <c r="H87" s="48" t="s">
        <v>1378</v>
      </c>
      <c r="I87" s="43" t="s">
        <v>1379</v>
      </c>
      <c r="J87" s="43" t="s">
        <v>1288</v>
      </c>
      <c r="K87" s="45" t="s">
        <v>1258</v>
      </c>
      <c r="L87" s="20" t="s">
        <v>1380</v>
      </c>
      <c r="M87" s="1" t="b">
        <v>1</v>
      </c>
    </row>
    <row r="88" spans="1:13" ht="45">
      <c r="A88" s="41">
        <v>87</v>
      </c>
      <c r="B88" s="47" t="s">
        <v>180</v>
      </c>
      <c r="C88" s="48">
        <v>7</v>
      </c>
      <c r="D88" s="48">
        <v>7</v>
      </c>
      <c r="E88" s="48">
        <v>29</v>
      </c>
      <c r="F88" s="44" t="str">
        <f>VLOOKUP(B88,Master!$A$2:$G$284,7,TRUE)</f>
        <v>PUSIAN</v>
      </c>
      <c r="G88" s="49" t="s">
        <v>1382</v>
      </c>
      <c r="H88" s="48" t="s">
        <v>1290</v>
      </c>
      <c r="I88" s="48" t="s">
        <v>1379</v>
      </c>
      <c r="J88" s="48" t="s">
        <v>1288</v>
      </c>
      <c r="K88" s="45" t="s">
        <v>1258</v>
      </c>
      <c r="L88" s="20" t="s">
        <v>1380</v>
      </c>
      <c r="M88" s="1" t="b">
        <v>0</v>
      </c>
    </row>
    <row r="89" spans="1:13" ht="45">
      <c r="A89" s="41">
        <v>88</v>
      </c>
      <c r="B89" s="47" t="s">
        <v>180</v>
      </c>
      <c r="C89" s="43">
        <v>38</v>
      </c>
      <c r="D89" s="43">
        <v>38</v>
      </c>
      <c r="E89" s="43">
        <v>43</v>
      </c>
      <c r="F89" s="44" t="str">
        <f>VLOOKUP(B89,Master!$A$2:$G$284,7,TRUE)</f>
        <v>PUSIAN</v>
      </c>
      <c r="G89" s="44" t="s">
        <v>1383</v>
      </c>
      <c r="H89" s="48" t="s">
        <v>1290</v>
      </c>
      <c r="I89" s="43" t="s">
        <v>1379</v>
      </c>
      <c r="J89" s="43" t="s">
        <v>1288</v>
      </c>
      <c r="K89" s="45" t="s">
        <v>1258</v>
      </c>
      <c r="L89" s="20" t="s">
        <v>1380</v>
      </c>
      <c r="M89" s="1" t="b">
        <v>0</v>
      </c>
    </row>
    <row r="90" spans="1:13" ht="15">
      <c r="A90" s="41">
        <v>89</v>
      </c>
      <c r="B90" s="47" t="s">
        <v>180</v>
      </c>
      <c r="C90" s="48">
        <v>40</v>
      </c>
      <c r="D90" s="48" t="s">
        <v>1384</v>
      </c>
      <c r="E90" s="48">
        <v>45</v>
      </c>
      <c r="F90" s="44" t="str">
        <f>VLOOKUP(B90,Master!$A$2:$G$284,7,TRUE)</f>
        <v>PUSIAN</v>
      </c>
      <c r="G90" s="49" t="s">
        <v>1385</v>
      </c>
      <c r="H90" s="48" t="s">
        <v>1290</v>
      </c>
      <c r="I90" s="48" t="s">
        <v>1379</v>
      </c>
      <c r="J90" s="48" t="s">
        <v>1288</v>
      </c>
      <c r="K90" s="45" t="s">
        <v>1258</v>
      </c>
      <c r="L90" s="20" t="s">
        <v>1380</v>
      </c>
      <c r="M90" s="1" t="b">
        <v>0</v>
      </c>
    </row>
    <row r="91" spans="1:13" ht="30">
      <c r="A91" s="41">
        <v>90</v>
      </c>
      <c r="B91" s="47" t="s">
        <v>180</v>
      </c>
      <c r="C91" s="43">
        <v>8</v>
      </c>
      <c r="D91" s="43">
        <v>8</v>
      </c>
      <c r="E91" s="43">
        <v>30</v>
      </c>
      <c r="F91" s="44" t="str">
        <f>VLOOKUP(B91,Master!$A$2:$G$284,7,TRUE)</f>
        <v>PUSIAN</v>
      </c>
      <c r="G91" s="44" t="s">
        <v>1386</v>
      </c>
      <c r="H91" s="48" t="s">
        <v>1290</v>
      </c>
      <c r="I91" s="43" t="s">
        <v>1379</v>
      </c>
      <c r="J91" s="43" t="s">
        <v>1288</v>
      </c>
      <c r="K91" s="45" t="s">
        <v>1258</v>
      </c>
      <c r="L91" s="20" t="s">
        <v>1380</v>
      </c>
      <c r="M91" s="1" t="b">
        <v>0</v>
      </c>
    </row>
    <row r="92" spans="1:13" ht="30">
      <c r="A92" s="41">
        <v>91</v>
      </c>
      <c r="B92" s="47" t="s">
        <v>180</v>
      </c>
      <c r="C92" s="43">
        <v>22</v>
      </c>
      <c r="D92" s="43">
        <v>22</v>
      </c>
      <c r="E92" s="43">
        <v>38</v>
      </c>
      <c r="F92" s="44" t="str">
        <f>VLOOKUP(B92,Master!$A$2:$G$284,7,TRUE)</f>
        <v>PUSIAN</v>
      </c>
      <c r="G92" s="44" t="s">
        <v>1387</v>
      </c>
      <c r="H92" s="48" t="s">
        <v>1290</v>
      </c>
      <c r="I92" s="43" t="s">
        <v>1379</v>
      </c>
      <c r="J92" s="43" t="s">
        <v>1279</v>
      </c>
      <c r="K92" s="45" t="s">
        <v>1258</v>
      </c>
      <c r="L92" s="20" t="s">
        <v>1380</v>
      </c>
      <c r="M92" s="1" t="b">
        <v>0</v>
      </c>
    </row>
    <row r="93" spans="1:13" ht="30">
      <c r="A93" s="41">
        <v>92</v>
      </c>
      <c r="B93" s="47" t="s">
        <v>180</v>
      </c>
      <c r="C93" s="43">
        <v>6</v>
      </c>
      <c r="D93" s="43">
        <v>6</v>
      </c>
      <c r="E93" s="43">
        <v>6</v>
      </c>
      <c r="F93" s="44" t="str">
        <f>VLOOKUP(B93,Master!$A$2:$G$284,7,TRUE)</f>
        <v>PUSIAN</v>
      </c>
      <c r="G93" s="44" t="s">
        <v>1388</v>
      </c>
      <c r="H93" s="48" t="s">
        <v>1290</v>
      </c>
      <c r="I93" s="43" t="s">
        <v>1389</v>
      </c>
      <c r="J93" s="43" t="s">
        <v>1288</v>
      </c>
      <c r="K93" s="45" t="s">
        <v>1275</v>
      </c>
      <c r="L93" s="20" t="s">
        <v>1380</v>
      </c>
      <c r="M93" s="1" t="b">
        <v>1</v>
      </c>
    </row>
    <row r="94" spans="1:13" ht="30">
      <c r="A94" s="41">
        <v>93</v>
      </c>
      <c r="B94" s="47" t="s">
        <v>180</v>
      </c>
      <c r="C94" s="43">
        <v>17</v>
      </c>
      <c r="D94" s="43">
        <v>17</v>
      </c>
      <c r="E94" s="43">
        <v>13</v>
      </c>
      <c r="F94" s="44" t="str">
        <f>VLOOKUP(B94,Master!$A$2:$G$284,7,TRUE)</f>
        <v>PUSIAN</v>
      </c>
      <c r="G94" s="44" t="s">
        <v>1390</v>
      </c>
      <c r="H94" s="48" t="s">
        <v>1290</v>
      </c>
      <c r="I94" s="43" t="s">
        <v>1389</v>
      </c>
      <c r="J94" s="43" t="s">
        <v>1288</v>
      </c>
      <c r="K94" s="45" t="s">
        <v>1275</v>
      </c>
      <c r="L94" s="20" t="s">
        <v>1380</v>
      </c>
      <c r="M94" s="1" t="b">
        <v>1</v>
      </c>
    </row>
    <row r="95" spans="1:13" ht="30">
      <c r="A95" s="41">
        <v>94</v>
      </c>
      <c r="B95" s="47" t="s">
        <v>180</v>
      </c>
      <c r="C95" s="43">
        <v>20</v>
      </c>
      <c r="D95" s="43">
        <v>20</v>
      </c>
      <c r="E95" s="43">
        <v>20</v>
      </c>
      <c r="F95" s="44" t="str">
        <f>VLOOKUP(B95,Master!$A$2:$G$284,7,TRUE)</f>
        <v>PUSIAN</v>
      </c>
      <c r="G95" s="44" t="s">
        <v>1391</v>
      </c>
      <c r="H95" s="48" t="s">
        <v>1290</v>
      </c>
      <c r="I95" s="43" t="s">
        <v>1389</v>
      </c>
      <c r="J95" s="43" t="s">
        <v>1279</v>
      </c>
      <c r="K95" s="45" t="s">
        <v>1275</v>
      </c>
      <c r="L95" s="20" t="s">
        <v>1380</v>
      </c>
      <c r="M95" s="1" t="b">
        <v>1</v>
      </c>
    </row>
    <row r="96" spans="1:13" ht="30">
      <c r="A96" s="41">
        <v>95</v>
      </c>
      <c r="B96" s="47" t="s">
        <v>180</v>
      </c>
      <c r="C96" s="43">
        <v>16</v>
      </c>
      <c r="D96" s="43">
        <v>16</v>
      </c>
      <c r="E96" s="43">
        <v>11</v>
      </c>
      <c r="F96" s="44" t="str">
        <f>VLOOKUP(B96,Master!$A$2:$G$284,7,TRUE)</f>
        <v>PUSIAN</v>
      </c>
      <c r="G96" s="44" t="s">
        <v>1392</v>
      </c>
      <c r="H96" s="48" t="s">
        <v>1290</v>
      </c>
      <c r="I96" s="43" t="s">
        <v>1389</v>
      </c>
      <c r="J96" s="43" t="s">
        <v>1288</v>
      </c>
      <c r="K96" s="45" t="s">
        <v>1275</v>
      </c>
      <c r="L96" s="20" t="s">
        <v>1380</v>
      </c>
      <c r="M96" s="1" t="b">
        <v>1</v>
      </c>
    </row>
    <row r="97" spans="1:13" ht="45">
      <c r="A97" s="41">
        <v>96</v>
      </c>
      <c r="B97" s="47" t="s">
        <v>180</v>
      </c>
      <c r="C97" s="43">
        <v>10</v>
      </c>
      <c r="D97" s="43">
        <v>10</v>
      </c>
      <c r="E97" s="43">
        <v>15</v>
      </c>
      <c r="F97" s="44" t="str">
        <f>VLOOKUP(B97,Master!$A$2:$G$284,7,TRUE)</f>
        <v>PUSIAN</v>
      </c>
      <c r="G97" s="44" t="s">
        <v>1393</v>
      </c>
      <c r="H97" s="48" t="s">
        <v>1290</v>
      </c>
      <c r="I97" s="43" t="s">
        <v>1389</v>
      </c>
      <c r="J97" s="43" t="s">
        <v>1279</v>
      </c>
      <c r="K97" s="45" t="s">
        <v>1275</v>
      </c>
      <c r="L97" s="20" t="s">
        <v>1380</v>
      </c>
      <c r="M97" s="1" t="b">
        <v>1</v>
      </c>
    </row>
    <row r="98" spans="1:13" ht="30">
      <c r="A98" s="41">
        <v>97</v>
      </c>
      <c r="B98" s="47" t="s">
        <v>184</v>
      </c>
      <c r="C98" s="43">
        <v>12</v>
      </c>
      <c r="D98" s="43">
        <v>12</v>
      </c>
      <c r="E98" s="43">
        <v>30</v>
      </c>
      <c r="F98" s="44" t="str">
        <f>VLOOKUP(B98,Master!$A$2:$G$284,7,TRUE)</f>
        <v>TORUAKAT</v>
      </c>
      <c r="G98" s="44" t="s">
        <v>1394</v>
      </c>
      <c r="H98" s="43" t="s">
        <v>1395</v>
      </c>
      <c r="I98" s="43" t="s">
        <v>1379</v>
      </c>
      <c r="J98" s="43" t="s">
        <v>1288</v>
      </c>
      <c r="K98" s="45" t="s">
        <v>1275</v>
      </c>
      <c r="L98" s="20" t="s">
        <v>1380</v>
      </c>
      <c r="M98" s="1" t="b">
        <v>1</v>
      </c>
    </row>
    <row r="99" spans="1:13" ht="30">
      <c r="A99" s="41">
        <v>98</v>
      </c>
      <c r="B99" s="47" t="s">
        <v>184</v>
      </c>
      <c r="C99" s="43">
        <v>18</v>
      </c>
      <c r="D99" s="43">
        <v>18</v>
      </c>
      <c r="E99" s="43">
        <v>10</v>
      </c>
      <c r="F99" s="44" t="str">
        <f>VLOOKUP(B99,Master!$A$2:$G$284,7,TRUE)</f>
        <v>TORUAKAT</v>
      </c>
      <c r="G99" s="44" t="s">
        <v>1396</v>
      </c>
      <c r="H99" s="43" t="s">
        <v>1395</v>
      </c>
      <c r="I99" s="43" t="s">
        <v>1379</v>
      </c>
      <c r="J99" s="43" t="s">
        <v>1279</v>
      </c>
      <c r="K99" s="45" t="s">
        <v>1275</v>
      </c>
      <c r="L99" s="20" t="s">
        <v>1380</v>
      </c>
      <c r="M99" s="1" t="b">
        <v>1</v>
      </c>
    </row>
    <row r="100" spans="1:13" ht="30">
      <c r="A100" s="41">
        <v>99</v>
      </c>
      <c r="B100" s="47" t="s">
        <v>184</v>
      </c>
      <c r="C100" s="43">
        <v>12</v>
      </c>
      <c r="D100" s="43">
        <v>12</v>
      </c>
      <c r="E100" s="43">
        <v>4</v>
      </c>
      <c r="F100" s="44" t="str">
        <f>VLOOKUP(B100,Master!$A$2:$G$284,7,TRUE)</f>
        <v>TORUAKAT</v>
      </c>
      <c r="G100" s="44" t="s">
        <v>1397</v>
      </c>
      <c r="H100" s="43" t="s">
        <v>1395</v>
      </c>
      <c r="I100" s="43" t="s">
        <v>1379</v>
      </c>
      <c r="J100" s="43" t="s">
        <v>1279</v>
      </c>
      <c r="K100" s="45" t="s">
        <v>1275</v>
      </c>
      <c r="L100" s="20" t="s">
        <v>1380</v>
      </c>
      <c r="M100" s="1" t="b">
        <v>1</v>
      </c>
    </row>
    <row r="101" spans="1:13" ht="30">
      <c r="A101" s="41">
        <v>100</v>
      </c>
      <c r="B101" s="47" t="s">
        <v>184</v>
      </c>
      <c r="C101" s="43">
        <v>2</v>
      </c>
      <c r="D101" s="43">
        <v>2</v>
      </c>
      <c r="E101" s="43">
        <v>3</v>
      </c>
      <c r="F101" s="44" t="str">
        <f>VLOOKUP(B101,Master!$A$2:$G$284,7,TRUE)</f>
        <v>TORUAKAT</v>
      </c>
      <c r="G101" s="44" t="s">
        <v>1398</v>
      </c>
      <c r="H101" s="43" t="s">
        <v>1395</v>
      </c>
      <c r="I101" s="43" t="s">
        <v>1379</v>
      </c>
      <c r="J101" s="43" t="s">
        <v>1288</v>
      </c>
      <c r="K101" s="45" t="s">
        <v>1275</v>
      </c>
      <c r="L101" s="20" t="s">
        <v>1380</v>
      </c>
      <c r="M101" s="1" t="b">
        <v>1</v>
      </c>
    </row>
    <row r="102" spans="1:13" ht="30">
      <c r="A102" s="41">
        <v>101</v>
      </c>
      <c r="B102" s="47" t="s">
        <v>184</v>
      </c>
      <c r="C102" s="48">
        <v>13</v>
      </c>
      <c r="D102" s="48">
        <v>13</v>
      </c>
      <c r="E102" s="48">
        <v>6</v>
      </c>
      <c r="F102" s="44" t="str">
        <f>VLOOKUP(B102,Master!$A$2:$G$284,7,TRUE)</f>
        <v>TORUAKAT</v>
      </c>
      <c r="G102" s="49" t="s">
        <v>1399</v>
      </c>
      <c r="H102" s="43" t="s">
        <v>1395</v>
      </c>
      <c r="I102" s="48" t="s">
        <v>1379</v>
      </c>
      <c r="J102" s="48" t="s">
        <v>1279</v>
      </c>
      <c r="K102" s="45" t="s">
        <v>1275</v>
      </c>
      <c r="L102" s="20" t="s">
        <v>1380</v>
      </c>
      <c r="M102" s="1" t="b">
        <v>1</v>
      </c>
    </row>
    <row r="103" spans="1:13" ht="30">
      <c r="A103" s="41">
        <v>102</v>
      </c>
      <c r="B103" s="47" t="s">
        <v>184</v>
      </c>
      <c r="C103" s="43">
        <v>33</v>
      </c>
      <c r="D103" s="43">
        <v>33</v>
      </c>
      <c r="E103" s="43">
        <v>44</v>
      </c>
      <c r="F103" s="44" t="str">
        <f>VLOOKUP(B103,Master!$A$2:$G$284,7,TRUE)</f>
        <v>TORUAKAT</v>
      </c>
      <c r="G103" s="44" t="s">
        <v>1400</v>
      </c>
      <c r="H103" s="43" t="s">
        <v>1395</v>
      </c>
      <c r="I103" s="43" t="s">
        <v>1379</v>
      </c>
      <c r="J103" s="43" t="s">
        <v>1288</v>
      </c>
      <c r="K103" s="45" t="s">
        <v>1258</v>
      </c>
      <c r="L103" s="20" t="s">
        <v>1380</v>
      </c>
      <c r="M103" s="1" t="b">
        <v>0</v>
      </c>
    </row>
    <row r="104" spans="1:13" ht="45">
      <c r="A104" s="41">
        <v>103</v>
      </c>
      <c r="B104" s="47" t="s">
        <v>184</v>
      </c>
      <c r="C104" s="43">
        <v>19</v>
      </c>
      <c r="D104" s="43">
        <v>19</v>
      </c>
      <c r="E104" s="43">
        <v>33</v>
      </c>
      <c r="F104" s="44" t="str">
        <f>VLOOKUP(B104,Master!$A$2:$G$284,7,TRUE)</f>
        <v>TORUAKAT</v>
      </c>
      <c r="G104" s="44" t="s">
        <v>1401</v>
      </c>
      <c r="H104" s="43" t="s">
        <v>1395</v>
      </c>
      <c r="I104" s="43" t="s">
        <v>1379</v>
      </c>
      <c r="J104" s="43" t="s">
        <v>1283</v>
      </c>
      <c r="K104" s="45" t="s">
        <v>1258</v>
      </c>
      <c r="L104" s="20" t="s">
        <v>1380</v>
      </c>
      <c r="M104" s="1" t="b">
        <v>0</v>
      </c>
    </row>
    <row r="105" spans="1:13" ht="45">
      <c r="A105" s="41">
        <v>104</v>
      </c>
      <c r="B105" s="47" t="s">
        <v>184</v>
      </c>
      <c r="C105" s="43">
        <v>35</v>
      </c>
      <c r="D105" s="43">
        <v>35</v>
      </c>
      <c r="E105" s="43">
        <v>46</v>
      </c>
      <c r="F105" s="44" t="str">
        <f>VLOOKUP(B105,Master!$A$2:$G$284,7,TRUE)</f>
        <v>TORUAKAT</v>
      </c>
      <c r="G105" s="44" t="s">
        <v>1402</v>
      </c>
      <c r="H105" s="43" t="s">
        <v>1395</v>
      </c>
      <c r="I105" s="43" t="s">
        <v>1379</v>
      </c>
      <c r="J105" s="43" t="s">
        <v>1279</v>
      </c>
      <c r="K105" s="45" t="s">
        <v>1258</v>
      </c>
      <c r="L105" s="20" t="s">
        <v>1380</v>
      </c>
      <c r="M105" s="1" t="b">
        <v>0</v>
      </c>
    </row>
    <row r="106" spans="1:13" ht="30">
      <c r="A106" s="41">
        <v>105</v>
      </c>
      <c r="B106" s="47" t="s">
        <v>184</v>
      </c>
      <c r="C106" s="43">
        <v>27</v>
      </c>
      <c r="D106" s="43">
        <v>27</v>
      </c>
      <c r="E106" s="43">
        <v>38</v>
      </c>
      <c r="F106" s="44" t="str">
        <f>VLOOKUP(B106,Master!$A$2:$G$284,7,TRUE)</f>
        <v>TORUAKAT</v>
      </c>
      <c r="G106" s="44" t="s">
        <v>1403</v>
      </c>
      <c r="H106" s="43" t="s">
        <v>1395</v>
      </c>
      <c r="I106" s="43" t="s">
        <v>1379</v>
      </c>
      <c r="J106" s="43" t="s">
        <v>1288</v>
      </c>
      <c r="K106" s="45" t="s">
        <v>1258</v>
      </c>
      <c r="L106" s="20" t="s">
        <v>1380</v>
      </c>
      <c r="M106" s="1" t="b">
        <v>0</v>
      </c>
    </row>
    <row r="107" spans="1:13" ht="30">
      <c r="A107" s="41">
        <v>106</v>
      </c>
      <c r="B107" s="47" t="s">
        <v>184</v>
      </c>
      <c r="C107" s="43">
        <v>30</v>
      </c>
      <c r="D107" s="43">
        <v>30</v>
      </c>
      <c r="E107" s="43">
        <v>41</v>
      </c>
      <c r="F107" s="44" t="str">
        <f>VLOOKUP(B107,Master!$A$2:$G$284,7,TRUE)</f>
        <v>TORUAKAT</v>
      </c>
      <c r="G107" s="44" t="s">
        <v>1404</v>
      </c>
      <c r="H107" s="43" t="s">
        <v>1395</v>
      </c>
      <c r="I107" s="43" t="s">
        <v>1379</v>
      </c>
      <c r="J107" s="43" t="s">
        <v>1288</v>
      </c>
      <c r="K107" s="45" t="s">
        <v>1258</v>
      </c>
      <c r="L107" s="20" t="s">
        <v>1380</v>
      </c>
      <c r="M107" s="1" t="b">
        <v>0</v>
      </c>
    </row>
    <row r="108" spans="1:13" ht="30">
      <c r="A108" s="41">
        <v>107</v>
      </c>
      <c r="B108" s="47" t="s">
        <v>198</v>
      </c>
      <c r="C108" s="43">
        <v>37</v>
      </c>
      <c r="D108" s="43">
        <v>37</v>
      </c>
      <c r="E108" s="43">
        <v>10</v>
      </c>
      <c r="F108" s="44" t="str">
        <f>VLOOKUP(B108,Master!$A$2:$G$284,7,TRUE)</f>
        <v>BAKAN</v>
      </c>
      <c r="G108" s="44" t="s">
        <v>1405</v>
      </c>
      <c r="H108" s="43" t="s">
        <v>1406</v>
      </c>
      <c r="I108" s="43" t="s">
        <v>1309</v>
      </c>
      <c r="J108" s="43" t="s">
        <v>1283</v>
      </c>
      <c r="K108" s="45" t="s">
        <v>1275</v>
      </c>
      <c r="L108" s="20" t="s">
        <v>1380</v>
      </c>
      <c r="M108" s="1" t="b">
        <v>1</v>
      </c>
    </row>
    <row r="109" spans="1:13" ht="30">
      <c r="A109" s="41">
        <v>108</v>
      </c>
      <c r="B109" s="47" t="s">
        <v>198</v>
      </c>
      <c r="C109" s="43">
        <v>25</v>
      </c>
      <c r="D109" s="43">
        <v>25</v>
      </c>
      <c r="E109" s="43">
        <v>7</v>
      </c>
      <c r="F109" s="44" t="str">
        <f>VLOOKUP(B109,Master!$A$2:$G$284,7,TRUE)</f>
        <v>BAKAN</v>
      </c>
      <c r="G109" s="44" t="s">
        <v>1407</v>
      </c>
      <c r="H109" s="43" t="s">
        <v>1406</v>
      </c>
      <c r="I109" s="43" t="s">
        <v>1278</v>
      </c>
      <c r="J109" s="43" t="s">
        <v>1288</v>
      </c>
      <c r="K109" s="45" t="s">
        <v>1275</v>
      </c>
      <c r="L109" s="20" t="s">
        <v>1380</v>
      </c>
      <c r="M109" s="1" t="b">
        <v>1</v>
      </c>
    </row>
    <row r="110" spans="1:13" ht="30">
      <c r="A110" s="41">
        <v>109</v>
      </c>
      <c r="B110" s="47" t="s">
        <v>198</v>
      </c>
      <c r="C110" s="43">
        <v>35</v>
      </c>
      <c r="D110" s="43">
        <v>35</v>
      </c>
      <c r="E110" s="43">
        <v>11</v>
      </c>
      <c r="F110" s="44" t="str">
        <f>VLOOKUP(B110,Master!$A$2:$G$284,7,TRUE)</f>
        <v>BAKAN</v>
      </c>
      <c r="G110" s="44" t="s">
        <v>1408</v>
      </c>
      <c r="H110" s="43" t="s">
        <v>1406</v>
      </c>
      <c r="I110" s="43" t="s">
        <v>1278</v>
      </c>
      <c r="J110" s="43" t="s">
        <v>1283</v>
      </c>
      <c r="K110" s="45" t="s">
        <v>1275</v>
      </c>
      <c r="L110" s="20" t="s">
        <v>1380</v>
      </c>
      <c r="M110" s="1" t="b">
        <v>1</v>
      </c>
    </row>
    <row r="111" spans="1:13" ht="30">
      <c r="A111" s="41">
        <v>110</v>
      </c>
      <c r="B111" s="47" t="s">
        <v>198</v>
      </c>
      <c r="C111" s="43">
        <v>37</v>
      </c>
      <c r="D111" s="43">
        <v>37</v>
      </c>
      <c r="E111" s="43">
        <v>13</v>
      </c>
      <c r="F111" s="44" t="str">
        <f>VLOOKUP(B111,Master!$A$2:$G$284,7,TRUE)</f>
        <v>BAKAN</v>
      </c>
      <c r="G111" s="44" t="s">
        <v>1409</v>
      </c>
      <c r="H111" s="43" t="s">
        <v>1406</v>
      </c>
      <c r="I111" s="43" t="s">
        <v>1278</v>
      </c>
      <c r="J111" s="43" t="s">
        <v>1299</v>
      </c>
      <c r="K111" s="45" t="s">
        <v>1258</v>
      </c>
      <c r="L111" s="20" t="s">
        <v>1380</v>
      </c>
      <c r="M111" s="1" t="b">
        <v>0</v>
      </c>
    </row>
    <row r="112" spans="1:13" ht="45">
      <c r="A112" s="41">
        <v>111</v>
      </c>
      <c r="B112" s="47" t="s">
        <v>198</v>
      </c>
      <c r="C112" s="43">
        <v>38</v>
      </c>
      <c r="D112" s="43">
        <v>38</v>
      </c>
      <c r="E112" s="43">
        <v>14</v>
      </c>
      <c r="F112" s="44" t="str">
        <f>VLOOKUP(B112,Master!$A$2:$G$284,7,TRUE)</f>
        <v>BAKAN</v>
      </c>
      <c r="G112" s="44" t="s">
        <v>1410</v>
      </c>
      <c r="H112" s="43" t="s">
        <v>1406</v>
      </c>
      <c r="I112" s="43" t="s">
        <v>1278</v>
      </c>
      <c r="J112" s="43" t="s">
        <v>1283</v>
      </c>
      <c r="K112" s="45" t="s">
        <v>1258</v>
      </c>
      <c r="L112" s="20" t="s">
        <v>1380</v>
      </c>
      <c r="M112" s="1" t="b">
        <v>0</v>
      </c>
    </row>
    <row r="113" spans="1:13" ht="45">
      <c r="A113" s="41">
        <v>112</v>
      </c>
      <c r="B113" s="47" t="s">
        <v>198</v>
      </c>
      <c r="C113" s="43">
        <v>55</v>
      </c>
      <c r="D113" s="43">
        <v>55</v>
      </c>
      <c r="E113" s="43">
        <v>23</v>
      </c>
      <c r="F113" s="44" t="str">
        <f>VLOOKUP(B113,Master!$A$2:$G$284,7,TRUE)</f>
        <v>BAKAN</v>
      </c>
      <c r="G113" s="44" t="s">
        <v>1411</v>
      </c>
      <c r="H113" s="43" t="s">
        <v>1406</v>
      </c>
      <c r="I113" s="43" t="s">
        <v>1278</v>
      </c>
      <c r="J113" s="43" t="s">
        <v>1288</v>
      </c>
      <c r="K113" s="45" t="s">
        <v>1258</v>
      </c>
      <c r="L113" s="20" t="s">
        <v>1380</v>
      </c>
      <c r="M113" s="1" t="b">
        <v>0</v>
      </c>
    </row>
    <row r="114" spans="1:13" ht="45">
      <c r="A114" s="41">
        <v>113</v>
      </c>
      <c r="B114" s="47" t="s">
        <v>198</v>
      </c>
      <c r="C114" s="43">
        <v>33</v>
      </c>
      <c r="D114" s="43">
        <v>33</v>
      </c>
      <c r="E114" s="43">
        <v>7</v>
      </c>
      <c r="F114" s="44" t="str">
        <f>VLOOKUP(B114,Master!$A$2:$G$284,7,TRUE)</f>
        <v>BAKAN</v>
      </c>
      <c r="G114" s="44" t="s">
        <v>1412</v>
      </c>
      <c r="H114" s="43" t="s">
        <v>1406</v>
      </c>
      <c r="I114" s="43" t="s">
        <v>1326</v>
      </c>
      <c r="J114" s="43" t="s">
        <v>1288</v>
      </c>
      <c r="K114" s="45" t="s">
        <v>1275</v>
      </c>
      <c r="L114" s="20" t="s">
        <v>1380</v>
      </c>
      <c r="M114" s="1" t="b">
        <v>1</v>
      </c>
    </row>
    <row r="115" spans="1:13" ht="30">
      <c r="A115" s="41">
        <v>114</v>
      </c>
      <c r="B115" s="47" t="s">
        <v>198</v>
      </c>
      <c r="C115" s="43">
        <v>37</v>
      </c>
      <c r="D115" s="43">
        <v>37</v>
      </c>
      <c r="E115" s="43">
        <v>10</v>
      </c>
      <c r="F115" s="44" t="str">
        <f>VLOOKUP(B115,Master!$A$2:$G$284,7,TRUE)</f>
        <v>BAKAN</v>
      </c>
      <c r="G115" s="44" t="s">
        <v>1413</v>
      </c>
      <c r="H115" s="43" t="s">
        <v>1406</v>
      </c>
      <c r="I115" s="43" t="s">
        <v>1326</v>
      </c>
      <c r="J115" s="43" t="s">
        <v>1283</v>
      </c>
      <c r="K115" s="45" t="s">
        <v>1275</v>
      </c>
      <c r="L115" s="20" t="s">
        <v>1380</v>
      </c>
      <c r="M115" s="1" t="b">
        <v>1</v>
      </c>
    </row>
    <row r="116" spans="1:13" ht="45">
      <c r="A116" s="41">
        <v>115</v>
      </c>
      <c r="B116" s="47" t="s">
        <v>198</v>
      </c>
      <c r="C116" s="43">
        <v>54</v>
      </c>
      <c r="D116" s="43">
        <v>54</v>
      </c>
      <c r="E116" s="43">
        <v>22</v>
      </c>
      <c r="F116" s="44" t="str">
        <f>VLOOKUP(B116,Master!$A$2:$G$284,7,TRUE)</f>
        <v>BAKAN</v>
      </c>
      <c r="G116" s="44" t="s">
        <v>1414</v>
      </c>
      <c r="H116" s="43" t="s">
        <v>1406</v>
      </c>
      <c r="I116" s="43" t="s">
        <v>1326</v>
      </c>
      <c r="J116" s="43" t="s">
        <v>1288</v>
      </c>
      <c r="K116" s="45" t="s">
        <v>1258</v>
      </c>
      <c r="L116" s="20" t="s">
        <v>1380</v>
      </c>
      <c r="M116" s="1" t="b">
        <v>0</v>
      </c>
    </row>
    <row r="117" spans="1:13" ht="30">
      <c r="A117" s="41">
        <v>116</v>
      </c>
      <c r="B117" s="47" t="s">
        <v>198</v>
      </c>
      <c r="C117" s="43">
        <v>57</v>
      </c>
      <c r="D117" s="43">
        <v>57</v>
      </c>
      <c r="E117" s="43">
        <v>25</v>
      </c>
      <c r="F117" s="44" t="str">
        <f>VLOOKUP(B117,Master!$A$2:$G$284,7,TRUE)</f>
        <v>BAKAN</v>
      </c>
      <c r="G117" s="44" t="s">
        <v>1415</v>
      </c>
      <c r="H117" s="43" t="s">
        <v>1406</v>
      </c>
      <c r="I117" s="43" t="s">
        <v>1326</v>
      </c>
      <c r="J117" s="43" t="s">
        <v>1288</v>
      </c>
      <c r="K117" s="45" t="s">
        <v>1258</v>
      </c>
      <c r="L117" s="20" t="s">
        <v>1380</v>
      </c>
      <c r="M117" s="1" t="b">
        <v>0</v>
      </c>
    </row>
    <row r="118" spans="1:13" ht="30">
      <c r="A118" s="41">
        <v>117</v>
      </c>
      <c r="B118" s="47" t="s">
        <v>202</v>
      </c>
      <c r="C118" s="43">
        <v>35</v>
      </c>
      <c r="D118" s="43">
        <v>35</v>
      </c>
      <c r="E118" s="43">
        <v>12</v>
      </c>
      <c r="F118" s="44" t="str">
        <f>VLOOKUP(B118,Master!$A$2:$G$284,7,TRUE)</f>
        <v>TANOYAN UTARA</v>
      </c>
      <c r="G118" s="44" t="s">
        <v>1416</v>
      </c>
      <c r="H118" s="43" t="s">
        <v>1417</v>
      </c>
      <c r="I118" s="43" t="s">
        <v>1309</v>
      </c>
      <c r="J118" s="43" t="s">
        <v>1279</v>
      </c>
      <c r="K118" s="45" t="s">
        <v>1258</v>
      </c>
      <c r="L118" s="20" t="s">
        <v>1380</v>
      </c>
      <c r="M118" s="1" t="b">
        <v>0</v>
      </c>
    </row>
    <row r="119" spans="1:13" ht="45">
      <c r="A119" s="41">
        <v>118</v>
      </c>
      <c r="B119" s="47" t="s">
        <v>202</v>
      </c>
      <c r="C119" s="43">
        <v>26</v>
      </c>
      <c r="D119" s="43">
        <v>26</v>
      </c>
      <c r="E119" s="43">
        <v>6</v>
      </c>
      <c r="F119" s="44" t="str">
        <f>VLOOKUP(B119,Master!$A$2:$G$284,7,TRUE)</f>
        <v>TANOYAN UTARA</v>
      </c>
      <c r="G119" s="44" t="s">
        <v>1418</v>
      </c>
      <c r="H119" s="43" t="s">
        <v>1417</v>
      </c>
      <c r="I119" s="43" t="s">
        <v>1278</v>
      </c>
      <c r="J119" s="43" t="s">
        <v>1283</v>
      </c>
      <c r="K119" s="45" t="s">
        <v>1275</v>
      </c>
      <c r="L119" s="20" t="s">
        <v>1380</v>
      </c>
      <c r="M119" s="1" t="b">
        <v>1</v>
      </c>
    </row>
    <row r="120" spans="1:13" ht="45">
      <c r="A120" s="41">
        <v>119</v>
      </c>
      <c r="B120" s="47" t="s">
        <v>202</v>
      </c>
      <c r="C120" s="48">
        <v>26</v>
      </c>
      <c r="D120" s="48">
        <v>26</v>
      </c>
      <c r="E120" s="48">
        <v>6</v>
      </c>
      <c r="F120" s="44" t="str">
        <f>VLOOKUP(B120,Master!$A$2:$G$284,7,TRUE)</f>
        <v>TANOYAN UTARA</v>
      </c>
      <c r="G120" s="49" t="s">
        <v>1418</v>
      </c>
      <c r="H120" s="43" t="s">
        <v>1417</v>
      </c>
      <c r="I120" s="48" t="s">
        <v>1326</v>
      </c>
      <c r="J120" s="48" t="s">
        <v>1283</v>
      </c>
      <c r="K120" s="45" t="s">
        <v>1275</v>
      </c>
      <c r="L120" s="20" t="s">
        <v>1380</v>
      </c>
      <c r="M120" s="1" t="b">
        <v>1</v>
      </c>
    </row>
    <row r="121" spans="1:13" ht="30">
      <c r="A121" s="41">
        <v>120</v>
      </c>
      <c r="B121" s="47" t="s">
        <v>202</v>
      </c>
      <c r="C121" s="43">
        <v>28</v>
      </c>
      <c r="D121" s="43">
        <v>28</v>
      </c>
      <c r="E121" s="43">
        <v>8</v>
      </c>
      <c r="F121" s="44" t="str">
        <f>VLOOKUP(B121,Master!$A$2:$G$284,7,TRUE)</f>
        <v>TANOYAN UTARA</v>
      </c>
      <c r="G121" s="44" t="s">
        <v>1419</v>
      </c>
      <c r="H121" s="43" t="s">
        <v>1417</v>
      </c>
      <c r="I121" s="43" t="s">
        <v>1326</v>
      </c>
      <c r="J121" s="43" t="s">
        <v>1283</v>
      </c>
      <c r="K121" s="45" t="s">
        <v>1258</v>
      </c>
      <c r="L121" s="20" t="s">
        <v>1380</v>
      </c>
      <c r="M121" s="1" t="b">
        <v>0</v>
      </c>
    </row>
    <row r="122" spans="1:13" ht="45">
      <c r="A122" s="41">
        <v>121</v>
      </c>
      <c r="B122" s="47" t="s">
        <v>207</v>
      </c>
      <c r="C122" s="43">
        <v>36</v>
      </c>
      <c r="D122" s="43">
        <v>36</v>
      </c>
      <c r="E122" s="43">
        <v>3</v>
      </c>
      <c r="F122" s="44" t="str">
        <f>VLOOKUP(B122,Master!$A$2:$G$284,7,TRUE)</f>
        <v>TUNGOI I</v>
      </c>
      <c r="G122" s="44" t="s">
        <v>1420</v>
      </c>
      <c r="H122" s="43" t="s">
        <v>1378</v>
      </c>
      <c r="I122" s="43" t="s">
        <v>1278</v>
      </c>
      <c r="J122" s="43" t="s">
        <v>1288</v>
      </c>
      <c r="K122" s="45" t="s">
        <v>1275</v>
      </c>
      <c r="L122" s="20" t="s">
        <v>1421</v>
      </c>
      <c r="M122" s="1" t="b">
        <v>1</v>
      </c>
    </row>
    <row r="123" spans="1:13" ht="45">
      <c r="A123" s="41">
        <v>122</v>
      </c>
      <c r="B123" s="47" t="s">
        <v>207</v>
      </c>
      <c r="C123" s="43">
        <v>4</v>
      </c>
      <c r="D123" s="43">
        <v>4</v>
      </c>
      <c r="E123" s="43">
        <v>1</v>
      </c>
      <c r="F123" s="44" t="str">
        <f>VLOOKUP(B123,Master!$A$2:$G$284,7,TRUE)</f>
        <v>TUNGOI I</v>
      </c>
      <c r="G123" s="44" t="s">
        <v>1422</v>
      </c>
      <c r="H123" s="43" t="s">
        <v>1378</v>
      </c>
      <c r="I123" s="43" t="s">
        <v>1278</v>
      </c>
      <c r="J123" s="43" t="s">
        <v>1279</v>
      </c>
      <c r="K123" s="45" t="s">
        <v>1275</v>
      </c>
      <c r="L123" s="20" t="s">
        <v>1421</v>
      </c>
      <c r="M123" s="1" t="b">
        <v>1</v>
      </c>
    </row>
    <row r="124" spans="1:13" ht="30">
      <c r="A124" s="41">
        <v>123</v>
      </c>
      <c r="B124" s="47" t="s">
        <v>207</v>
      </c>
      <c r="C124" s="43">
        <v>31</v>
      </c>
      <c r="D124" s="43">
        <v>31</v>
      </c>
      <c r="E124" s="43">
        <v>12</v>
      </c>
      <c r="F124" s="44" t="str">
        <f>VLOOKUP(B124,Master!$A$2:$G$284,7,TRUE)</f>
        <v>TUNGOI I</v>
      </c>
      <c r="G124" s="44" t="s">
        <v>1423</v>
      </c>
      <c r="H124" s="43" t="s">
        <v>1378</v>
      </c>
      <c r="I124" s="43" t="s">
        <v>1278</v>
      </c>
      <c r="J124" s="43" t="s">
        <v>1279</v>
      </c>
      <c r="K124" s="45" t="s">
        <v>1258</v>
      </c>
      <c r="L124" s="20" t="s">
        <v>1421</v>
      </c>
      <c r="M124" s="1" t="b">
        <v>0</v>
      </c>
    </row>
    <row r="125" spans="1:13" ht="30">
      <c r="A125" s="41">
        <v>124</v>
      </c>
      <c r="B125" s="47" t="s">
        <v>207</v>
      </c>
      <c r="C125" s="43">
        <v>23</v>
      </c>
      <c r="D125" s="43">
        <v>23</v>
      </c>
      <c r="E125" s="43">
        <v>5</v>
      </c>
      <c r="F125" s="44" t="str">
        <f>VLOOKUP(B125,Master!$A$2:$G$284,7,TRUE)</f>
        <v>TUNGOI I</v>
      </c>
      <c r="G125" s="44" t="s">
        <v>1424</v>
      </c>
      <c r="H125" s="43" t="s">
        <v>1378</v>
      </c>
      <c r="I125" s="43" t="s">
        <v>1278</v>
      </c>
      <c r="J125" s="43" t="s">
        <v>1288</v>
      </c>
      <c r="K125" s="45" t="s">
        <v>1258</v>
      </c>
      <c r="L125" s="20" t="s">
        <v>1421</v>
      </c>
      <c r="M125" s="1" t="b">
        <v>0</v>
      </c>
    </row>
    <row r="126" spans="1:13" ht="30">
      <c r="A126" s="41">
        <v>125</v>
      </c>
      <c r="B126" s="47" t="s">
        <v>207</v>
      </c>
      <c r="C126" s="43">
        <v>33</v>
      </c>
      <c r="D126" s="43">
        <v>33</v>
      </c>
      <c r="E126" s="43">
        <v>14</v>
      </c>
      <c r="F126" s="44" t="str">
        <f>VLOOKUP(B126,Master!$A$2:$G$284,7,TRUE)</f>
        <v>TUNGOI I</v>
      </c>
      <c r="G126" s="44" t="s">
        <v>1425</v>
      </c>
      <c r="H126" s="43" t="s">
        <v>1378</v>
      </c>
      <c r="I126" s="43" t="s">
        <v>1326</v>
      </c>
      <c r="J126" s="43" t="s">
        <v>1288</v>
      </c>
      <c r="K126" s="45" t="s">
        <v>1275</v>
      </c>
      <c r="L126" s="20" t="s">
        <v>1421</v>
      </c>
      <c r="M126" s="1" t="b">
        <v>1</v>
      </c>
    </row>
    <row r="127" spans="1:13" ht="45">
      <c r="A127" s="41">
        <v>126</v>
      </c>
      <c r="B127" s="47" t="s">
        <v>211</v>
      </c>
      <c r="C127" s="43">
        <v>23</v>
      </c>
      <c r="D127" s="43">
        <v>23</v>
      </c>
      <c r="E127" s="43">
        <v>5</v>
      </c>
      <c r="F127" s="44" t="str">
        <f>VLOOKUP(B127,Master!$A$2:$G$284,7,TRUE)</f>
        <v>ABAK</v>
      </c>
      <c r="G127" s="44" t="s">
        <v>1426</v>
      </c>
      <c r="H127" s="43" t="s">
        <v>1417</v>
      </c>
      <c r="I127" s="43" t="s">
        <v>1427</v>
      </c>
      <c r="J127" s="43" t="s">
        <v>1283</v>
      </c>
      <c r="K127" s="45" t="s">
        <v>1275</v>
      </c>
      <c r="L127" s="20" t="s">
        <v>1421</v>
      </c>
      <c r="M127" s="1" t="b">
        <v>1</v>
      </c>
    </row>
    <row r="128" spans="1:13" ht="45">
      <c r="A128" s="41">
        <v>127</v>
      </c>
      <c r="B128" s="47" t="s">
        <v>211</v>
      </c>
      <c r="C128" s="48">
        <v>23</v>
      </c>
      <c r="D128" s="48">
        <v>23</v>
      </c>
      <c r="E128" s="48">
        <v>6</v>
      </c>
      <c r="F128" s="44" t="str">
        <f>VLOOKUP(B128,Master!$A$2:$G$284,7,TRUE)</f>
        <v>ABAK</v>
      </c>
      <c r="G128" s="49" t="s">
        <v>1428</v>
      </c>
      <c r="H128" s="43" t="s">
        <v>1417</v>
      </c>
      <c r="I128" s="48" t="s">
        <v>1427</v>
      </c>
      <c r="J128" s="48" t="s">
        <v>1279</v>
      </c>
      <c r="K128" s="45" t="s">
        <v>1258</v>
      </c>
      <c r="L128" s="20" t="s">
        <v>1421</v>
      </c>
      <c r="M128" s="1" t="b">
        <v>0</v>
      </c>
    </row>
    <row r="129" spans="1:13" ht="45">
      <c r="A129" s="41">
        <v>128</v>
      </c>
      <c r="B129" s="47" t="s">
        <v>215</v>
      </c>
      <c r="C129" s="43">
        <v>16</v>
      </c>
      <c r="D129" s="43">
        <v>16</v>
      </c>
      <c r="E129" s="43">
        <v>15</v>
      </c>
      <c r="F129" s="44" t="str">
        <f>VLOOKUP(B129,Master!$A$2:$G$284,7,TRUE)</f>
        <v>MOPAIT</v>
      </c>
      <c r="G129" s="44" t="s">
        <v>1429</v>
      </c>
      <c r="H129" s="43" t="s">
        <v>1430</v>
      </c>
      <c r="I129" s="43" t="s">
        <v>1278</v>
      </c>
      <c r="J129" s="43" t="s">
        <v>1283</v>
      </c>
      <c r="K129" s="45" t="s">
        <v>1258</v>
      </c>
      <c r="L129" s="20" t="s">
        <v>1421</v>
      </c>
      <c r="M129" s="1" t="b">
        <v>0</v>
      </c>
    </row>
    <row r="130" spans="1:13" ht="30">
      <c r="A130" s="41">
        <v>129</v>
      </c>
      <c r="B130" s="47" t="s">
        <v>215</v>
      </c>
      <c r="C130" s="43">
        <v>3</v>
      </c>
      <c r="D130" s="43">
        <v>3</v>
      </c>
      <c r="E130" s="43">
        <v>1</v>
      </c>
      <c r="F130" s="44" t="str">
        <f>VLOOKUP(B130,Master!$A$2:$G$284,7,TRUE)</f>
        <v>MOPAIT</v>
      </c>
      <c r="G130" s="44" t="s">
        <v>1431</v>
      </c>
      <c r="H130" s="43" t="s">
        <v>1430</v>
      </c>
      <c r="I130" s="43" t="s">
        <v>1427</v>
      </c>
      <c r="J130" s="43" t="s">
        <v>1283</v>
      </c>
      <c r="K130" s="45" t="s">
        <v>1275</v>
      </c>
      <c r="L130" s="20" t="s">
        <v>1421</v>
      </c>
      <c r="M130" s="1" t="b">
        <v>1</v>
      </c>
    </row>
    <row r="131" spans="1:13" ht="30">
      <c r="A131" s="41">
        <v>130</v>
      </c>
      <c r="B131" s="47" t="s">
        <v>219</v>
      </c>
      <c r="C131" s="43">
        <v>7</v>
      </c>
      <c r="D131" s="43">
        <v>7</v>
      </c>
      <c r="E131" s="43">
        <v>18</v>
      </c>
      <c r="F131" s="44" t="str">
        <f>VLOOKUP(B131,Master!$A$2:$G$284,7,TRUE)</f>
        <v>MENGKANG</v>
      </c>
      <c r="G131" s="44" t="s">
        <v>1432</v>
      </c>
      <c r="H131" s="43" t="s">
        <v>1378</v>
      </c>
      <c r="I131" s="43" t="s">
        <v>1278</v>
      </c>
      <c r="J131" s="43" t="s">
        <v>1283</v>
      </c>
      <c r="K131" s="45" t="s">
        <v>1275</v>
      </c>
      <c r="L131" s="20" t="s">
        <v>1421</v>
      </c>
      <c r="M131" s="1" t="b">
        <v>1</v>
      </c>
    </row>
    <row r="132" spans="1:13" ht="45">
      <c r="A132" s="41">
        <v>131</v>
      </c>
      <c r="B132" s="47" t="s">
        <v>219</v>
      </c>
      <c r="C132" s="43">
        <v>2</v>
      </c>
      <c r="D132" s="43">
        <v>2</v>
      </c>
      <c r="E132" s="43">
        <v>22</v>
      </c>
      <c r="F132" s="44" t="str">
        <f>VLOOKUP(B132,Master!$A$2:$G$284,7,TRUE)</f>
        <v>MENGKANG</v>
      </c>
      <c r="G132" s="44" t="s">
        <v>1433</v>
      </c>
      <c r="H132" s="43" t="s">
        <v>1378</v>
      </c>
      <c r="I132" s="43" t="s">
        <v>1278</v>
      </c>
      <c r="J132" s="43" t="s">
        <v>1288</v>
      </c>
      <c r="K132" s="45" t="s">
        <v>1275</v>
      </c>
      <c r="L132" s="20" t="s">
        <v>1421</v>
      </c>
      <c r="M132" s="1" t="b">
        <v>1</v>
      </c>
    </row>
    <row r="133" spans="1:13" ht="45">
      <c r="A133" s="41">
        <v>132</v>
      </c>
      <c r="B133" s="47" t="s">
        <v>219</v>
      </c>
      <c r="C133" s="43">
        <v>3</v>
      </c>
      <c r="D133" s="43">
        <v>3</v>
      </c>
      <c r="E133" s="43">
        <v>2</v>
      </c>
      <c r="F133" s="44" t="str">
        <f>VLOOKUP(B133,Master!$A$2:$G$284,7,TRUE)</f>
        <v>MENGKANG</v>
      </c>
      <c r="G133" s="44" t="s">
        <v>1434</v>
      </c>
      <c r="H133" s="43" t="s">
        <v>1378</v>
      </c>
      <c r="I133" s="43" t="s">
        <v>1278</v>
      </c>
      <c r="J133" s="43" t="s">
        <v>1288</v>
      </c>
      <c r="K133" s="45" t="s">
        <v>1275</v>
      </c>
      <c r="L133" s="20" t="s">
        <v>1421</v>
      </c>
      <c r="M133" s="1" t="b">
        <v>1</v>
      </c>
    </row>
    <row r="134" spans="1:13" ht="45">
      <c r="A134" s="41">
        <v>133</v>
      </c>
      <c r="B134" s="47" t="s">
        <v>219</v>
      </c>
      <c r="C134" s="43">
        <v>15</v>
      </c>
      <c r="D134" s="43">
        <v>15</v>
      </c>
      <c r="E134" s="43">
        <v>27</v>
      </c>
      <c r="F134" s="44" t="str">
        <f>VLOOKUP(B134,Master!$A$2:$G$284,7,TRUE)</f>
        <v>MENGKANG</v>
      </c>
      <c r="G134" s="44" t="s">
        <v>1435</v>
      </c>
      <c r="H134" s="43" t="s">
        <v>1378</v>
      </c>
      <c r="I134" s="43" t="s">
        <v>1278</v>
      </c>
      <c r="J134" s="43" t="s">
        <v>1288</v>
      </c>
      <c r="K134" s="45" t="s">
        <v>1258</v>
      </c>
      <c r="L134" s="20" t="s">
        <v>1421</v>
      </c>
      <c r="M134" s="1" t="b">
        <v>0</v>
      </c>
    </row>
    <row r="135" spans="1:13" ht="45">
      <c r="A135" s="41">
        <v>134</v>
      </c>
      <c r="B135" s="47" t="s">
        <v>219</v>
      </c>
      <c r="C135" s="43">
        <v>14</v>
      </c>
      <c r="D135" s="43">
        <v>14</v>
      </c>
      <c r="E135" s="43">
        <v>26</v>
      </c>
      <c r="F135" s="44" t="str">
        <f>VLOOKUP(B135,Master!$A$2:$G$284,7,TRUE)</f>
        <v>MENGKANG</v>
      </c>
      <c r="G135" s="44" t="s">
        <v>1436</v>
      </c>
      <c r="H135" s="43" t="s">
        <v>1378</v>
      </c>
      <c r="I135" s="43" t="s">
        <v>1278</v>
      </c>
      <c r="J135" s="43" t="s">
        <v>1288</v>
      </c>
      <c r="K135" s="45" t="s">
        <v>1258</v>
      </c>
      <c r="L135" s="20" t="s">
        <v>1421</v>
      </c>
      <c r="M135" s="1" t="b">
        <v>0</v>
      </c>
    </row>
    <row r="136" spans="1:13" ht="30">
      <c r="A136" s="41">
        <v>135</v>
      </c>
      <c r="B136" s="47" t="s">
        <v>219</v>
      </c>
      <c r="C136" s="43">
        <v>17</v>
      </c>
      <c r="D136" s="43">
        <v>17</v>
      </c>
      <c r="E136" s="43">
        <v>29</v>
      </c>
      <c r="F136" s="44" t="str">
        <f>VLOOKUP(B136,Master!$A$2:$G$284,7,TRUE)</f>
        <v>MENGKANG</v>
      </c>
      <c r="G136" s="44" t="s">
        <v>1437</v>
      </c>
      <c r="H136" s="43" t="s">
        <v>1378</v>
      </c>
      <c r="I136" s="43" t="s">
        <v>1278</v>
      </c>
      <c r="J136" s="43" t="s">
        <v>1288</v>
      </c>
      <c r="K136" s="45" t="s">
        <v>1258</v>
      </c>
      <c r="L136" s="20" t="s">
        <v>1421</v>
      </c>
      <c r="M136" s="1" t="b">
        <v>0</v>
      </c>
    </row>
    <row r="137" spans="1:13" ht="30">
      <c r="A137" s="41">
        <v>136</v>
      </c>
      <c r="B137" s="47" t="s">
        <v>219</v>
      </c>
      <c r="C137" s="43">
        <v>12</v>
      </c>
      <c r="D137" s="43">
        <v>12</v>
      </c>
      <c r="E137" s="43">
        <v>20</v>
      </c>
      <c r="F137" s="44" t="str">
        <f>VLOOKUP(B137,Master!$A$2:$G$284,7,TRUE)</f>
        <v>MENGKANG</v>
      </c>
      <c r="G137" s="44" t="s">
        <v>1438</v>
      </c>
      <c r="H137" s="43" t="s">
        <v>1378</v>
      </c>
      <c r="I137" s="43" t="s">
        <v>1326</v>
      </c>
      <c r="J137" s="43" t="s">
        <v>1288</v>
      </c>
      <c r="K137" s="45" t="s">
        <v>1275</v>
      </c>
      <c r="L137" s="20" t="s">
        <v>1421</v>
      </c>
      <c r="M137" s="1" t="b">
        <v>1</v>
      </c>
    </row>
    <row r="138" spans="1:13" ht="45">
      <c r="A138" s="41">
        <v>137</v>
      </c>
      <c r="B138" s="47" t="s">
        <v>247</v>
      </c>
      <c r="C138" s="43">
        <v>25</v>
      </c>
      <c r="D138" s="43">
        <v>25</v>
      </c>
      <c r="E138" s="43">
        <v>2</v>
      </c>
      <c r="F138" s="44" t="str">
        <f>VLOOKUP(B138,Master!$A$2:$G$284,7,TRUE)</f>
        <v>0TAM BARAT</v>
      </c>
      <c r="G138" s="44" t="s">
        <v>1439</v>
      </c>
      <c r="H138" s="43" t="s">
        <v>1290</v>
      </c>
      <c r="I138" s="43" t="s">
        <v>1379</v>
      </c>
      <c r="J138" s="43" t="s">
        <v>1299</v>
      </c>
      <c r="K138" s="45" t="s">
        <v>1275</v>
      </c>
      <c r="L138" s="20" t="s">
        <v>1440</v>
      </c>
      <c r="M138" s="1" t="b">
        <v>0</v>
      </c>
    </row>
    <row r="139" spans="1:13" ht="30">
      <c r="A139" s="41">
        <v>138</v>
      </c>
      <c r="B139" s="47" t="s">
        <v>247</v>
      </c>
      <c r="C139" s="43">
        <v>10</v>
      </c>
      <c r="D139" s="43">
        <v>10</v>
      </c>
      <c r="E139" s="43">
        <v>5</v>
      </c>
      <c r="F139" s="44" t="str">
        <f>VLOOKUP(B139,Master!$A$2:$G$284,7,TRUE)</f>
        <v>0TAM BARAT</v>
      </c>
      <c r="G139" s="44" t="s">
        <v>1441</v>
      </c>
      <c r="H139" s="43" t="s">
        <v>1290</v>
      </c>
      <c r="I139" s="43" t="s">
        <v>1379</v>
      </c>
      <c r="J139" s="43" t="s">
        <v>1279</v>
      </c>
      <c r="K139" s="45" t="s">
        <v>1258</v>
      </c>
      <c r="L139" s="20" t="s">
        <v>1440</v>
      </c>
      <c r="M139" s="1" t="b">
        <v>1</v>
      </c>
    </row>
    <row r="140" spans="1:13" ht="30">
      <c r="A140" s="41">
        <v>139</v>
      </c>
      <c r="B140" s="47" t="s">
        <v>249</v>
      </c>
      <c r="C140" s="48">
        <v>12</v>
      </c>
      <c r="D140" s="48">
        <v>12</v>
      </c>
      <c r="E140" s="48">
        <v>10</v>
      </c>
      <c r="F140" s="44" t="str">
        <f>VLOOKUP(B140,Master!$A$2:$G$284,7,TRUE)</f>
        <v>PANGIAN</v>
      </c>
      <c r="G140" s="49" t="s">
        <v>1442</v>
      </c>
      <c r="H140" s="48" t="s">
        <v>1395</v>
      </c>
      <c r="I140" s="48" t="s">
        <v>1278</v>
      </c>
      <c r="J140" s="48" t="s">
        <v>1279</v>
      </c>
      <c r="K140" s="45" t="s">
        <v>1275</v>
      </c>
      <c r="L140" s="20" t="s">
        <v>1440</v>
      </c>
      <c r="M140" s="1" t="b">
        <v>1</v>
      </c>
    </row>
    <row r="141" spans="1:13" ht="30">
      <c r="A141" s="41">
        <v>140</v>
      </c>
      <c r="B141" s="47" t="s">
        <v>249</v>
      </c>
      <c r="C141" s="43">
        <v>7</v>
      </c>
      <c r="D141" s="43">
        <v>7</v>
      </c>
      <c r="E141" s="43">
        <v>1</v>
      </c>
      <c r="F141" s="44" t="str">
        <f>VLOOKUP(B141,Master!$A$2:$G$284,7,TRUE)</f>
        <v>PANGIAN</v>
      </c>
      <c r="G141" s="44" t="s">
        <v>1443</v>
      </c>
      <c r="H141" s="48" t="s">
        <v>1395</v>
      </c>
      <c r="I141" s="43" t="s">
        <v>1278</v>
      </c>
      <c r="J141" s="43" t="s">
        <v>1279</v>
      </c>
      <c r="K141" s="45" t="s">
        <v>1275</v>
      </c>
      <c r="L141" s="20" t="s">
        <v>1440</v>
      </c>
      <c r="M141" s="1" t="b">
        <v>1</v>
      </c>
    </row>
    <row r="142" spans="1:13" ht="30">
      <c r="A142" s="41">
        <v>141</v>
      </c>
      <c r="B142" s="47" t="s">
        <v>249</v>
      </c>
      <c r="C142" s="43">
        <v>11</v>
      </c>
      <c r="D142" s="43">
        <v>11</v>
      </c>
      <c r="E142" s="43">
        <v>3</v>
      </c>
      <c r="F142" s="44" t="str">
        <f>VLOOKUP(B142,Master!$A$2:$G$284,7,TRUE)</f>
        <v>PANGIAN</v>
      </c>
      <c r="G142" s="44" t="s">
        <v>1444</v>
      </c>
      <c r="H142" s="48" t="s">
        <v>1395</v>
      </c>
      <c r="I142" s="43" t="s">
        <v>1278</v>
      </c>
      <c r="J142" s="43" t="s">
        <v>1283</v>
      </c>
      <c r="K142" s="45" t="s">
        <v>1275</v>
      </c>
      <c r="L142" s="20" t="s">
        <v>1440</v>
      </c>
      <c r="M142" s="1" t="b">
        <v>1</v>
      </c>
    </row>
    <row r="143" spans="1:13" ht="30">
      <c r="A143" s="41">
        <v>142</v>
      </c>
      <c r="B143" s="47" t="s">
        <v>249</v>
      </c>
      <c r="C143" s="43">
        <v>10</v>
      </c>
      <c r="D143" s="43">
        <v>10</v>
      </c>
      <c r="E143" s="43">
        <v>9</v>
      </c>
      <c r="F143" s="44" t="str">
        <f>VLOOKUP(B143,Master!$A$2:$G$284,7,TRUE)</f>
        <v>PANGIAN</v>
      </c>
      <c r="G143" s="44" t="s">
        <v>1445</v>
      </c>
      <c r="H143" s="48" t="s">
        <v>1395</v>
      </c>
      <c r="I143" s="43" t="s">
        <v>1278</v>
      </c>
      <c r="J143" s="43" t="s">
        <v>1279</v>
      </c>
      <c r="K143" s="45" t="s">
        <v>1275</v>
      </c>
      <c r="L143" s="20" t="s">
        <v>1440</v>
      </c>
      <c r="M143" s="1" t="b">
        <v>1</v>
      </c>
    </row>
    <row r="144" spans="1:13" ht="30">
      <c r="A144" s="41">
        <v>143</v>
      </c>
      <c r="B144" s="47" t="s">
        <v>249</v>
      </c>
      <c r="C144" s="43">
        <v>4</v>
      </c>
      <c r="D144" s="43">
        <v>4</v>
      </c>
      <c r="E144" s="43">
        <v>17</v>
      </c>
      <c r="F144" s="44" t="str">
        <f>VLOOKUP(B144,Master!$A$2:$G$284,7,TRUE)</f>
        <v>PANGIAN</v>
      </c>
      <c r="G144" s="44" t="s">
        <v>1446</v>
      </c>
      <c r="H144" s="48" t="s">
        <v>1395</v>
      </c>
      <c r="I144" s="43" t="s">
        <v>1278</v>
      </c>
      <c r="J144" s="43" t="s">
        <v>1288</v>
      </c>
      <c r="K144" s="45" t="s">
        <v>1258</v>
      </c>
      <c r="L144" s="20" t="s">
        <v>1440</v>
      </c>
      <c r="M144" s="1" t="b">
        <v>0</v>
      </c>
    </row>
    <row r="145" spans="1:13" ht="30">
      <c r="A145" s="41">
        <v>144</v>
      </c>
      <c r="B145" s="47" t="s">
        <v>249</v>
      </c>
      <c r="C145" s="43">
        <v>15</v>
      </c>
      <c r="D145" s="43">
        <v>15</v>
      </c>
      <c r="E145" s="43">
        <v>11</v>
      </c>
      <c r="F145" s="44" t="str">
        <f>VLOOKUP(B145,Master!$A$2:$G$284,7,TRUE)</f>
        <v>PANGIAN</v>
      </c>
      <c r="G145" s="44" t="s">
        <v>1447</v>
      </c>
      <c r="H145" s="48" t="s">
        <v>1395</v>
      </c>
      <c r="I145" s="43" t="s">
        <v>1278</v>
      </c>
      <c r="J145" s="43" t="s">
        <v>1299</v>
      </c>
      <c r="K145" s="45" t="s">
        <v>1258</v>
      </c>
      <c r="L145" s="20" t="s">
        <v>1440</v>
      </c>
      <c r="M145" s="1" t="b">
        <v>0</v>
      </c>
    </row>
    <row r="146" spans="1:13" ht="30">
      <c r="A146" s="41">
        <v>145</v>
      </c>
      <c r="B146" s="47" t="s">
        <v>249</v>
      </c>
      <c r="C146" s="43">
        <v>4</v>
      </c>
      <c r="D146" s="43">
        <v>4</v>
      </c>
      <c r="E146" s="43">
        <v>13</v>
      </c>
      <c r="F146" s="44" t="str">
        <f>VLOOKUP(B146,Master!$A$2:$G$284,7,TRUE)</f>
        <v>PANGIAN</v>
      </c>
      <c r="G146" s="44" t="s">
        <v>1448</v>
      </c>
      <c r="H146" s="48" t="s">
        <v>1395</v>
      </c>
      <c r="I146" s="43" t="s">
        <v>1278</v>
      </c>
      <c r="J146" s="43" t="s">
        <v>1279</v>
      </c>
      <c r="K146" s="45" t="s">
        <v>1258</v>
      </c>
      <c r="L146" s="20" t="s">
        <v>1440</v>
      </c>
      <c r="M146" s="1" t="b">
        <v>0</v>
      </c>
    </row>
    <row r="147" spans="1:13" ht="30">
      <c r="A147" s="41">
        <v>146</v>
      </c>
      <c r="B147" s="47" t="s">
        <v>249</v>
      </c>
      <c r="C147" s="43">
        <v>8</v>
      </c>
      <c r="D147" s="43">
        <v>8</v>
      </c>
      <c r="E147" s="43">
        <v>18</v>
      </c>
      <c r="F147" s="44" t="str">
        <f>VLOOKUP(B147,Master!$A$2:$G$284,7,TRUE)</f>
        <v>PANGIAN</v>
      </c>
      <c r="G147" s="44" t="s">
        <v>1449</v>
      </c>
      <c r="H147" s="48" t="s">
        <v>1395</v>
      </c>
      <c r="I147" s="43" t="s">
        <v>1278</v>
      </c>
      <c r="J147" s="43" t="s">
        <v>1283</v>
      </c>
      <c r="K147" s="45" t="s">
        <v>1258</v>
      </c>
      <c r="L147" s="20" t="s">
        <v>1440</v>
      </c>
      <c r="M147" s="1" t="b">
        <v>0</v>
      </c>
    </row>
    <row r="148" spans="1:13" ht="45">
      <c r="A148" s="41">
        <v>147</v>
      </c>
      <c r="B148" s="47" t="s">
        <v>271</v>
      </c>
      <c r="C148" s="43">
        <v>24</v>
      </c>
      <c r="D148" s="43">
        <v>24</v>
      </c>
      <c r="E148" s="43">
        <v>6</v>
      </c>
      <c r="F148" s="44" t="str">
        <f>VLOOKUP(B148,Master!$A$2:$G$284,7,TRUE)</f>
        <v>POOPO SELATAN</v>
      </c>
      <c r="G148" s="44" t="s">
        <v>1450</v>
      </c>
      <c r="H148" s="43" t="s">
        <v>1290</v>
      </c>
      <c r="I148" s="43" t="s">
        <v>1278</v>
      </c>
      <c r="J148" s="43" t="s">
        <v>1288</v>
      </c>
      <c r="K148" s="45" t="s">
        <v>1275</v>
      </c>
      <c r="L148" s="20" t="s">
        <v>1261</v>
      </c>
      <c r="M148" s="1" t="b">
        <v>1</v>
      </c>
    </row>
    <row r="149" spans="1:13" ht="45">
      <c r="A149" s="41">
        <v>148</v>
      </c>
      <c r="B149" s="47" t="s">
        <v>271</v>
      </c>
      <c r="C149" s="43">
        <v>6</v>
      </c>
      <c r="D149" s="43">
        <v>6</v>
      </c>
      <c r="E149" s="43">
        <v>11</v>
      </c>
      <c r="F149" s="44" t="str">
        <f>VLOOKUP(B149,Master!$A$2:$G$284,7,TRUE)</f>
        <v>POOPO SELATAN</v>
      </c>
      <c r="G149" s="44" t="s">
        <v>1451</v>
      </c>
      <c r="H149" s="43" t="s">
        <v>1290</v>
      </c>
      <c r="I149" s="43" t="s">
        <v>1278</v>
      </c>
      <c r="J149" s="43" t="s">
        <v>1279</v>
      </c>
      <c r="K149" s="45" t="s">
        <v>1275</v>
      </c>
      <c r="L149" s="20" t="s">
        <v>1261</v>
      </c>
      <c r="M149" s="1" t="b">
        <v>1</v>
      </c>
    </row>
    <row r="150" spans="1:13" ht="45">
      <c r="A150" s="41">
        <v>149</v>
      </c>
      <c r="B150" s="47" t="s">
        <v>271</v>
      </c>
      <c r="C150" s="48">
        <v>7</v>
      </c>
      <c r="D150" s="48">
        <v>7</v>
      </c>
      <c r="E150" s="48">
        <v>19</v>
      </c>
      <c r="F150" s="44" t="str">
        <f>VLOOKUP(B150,Master!$A$2:$G$284,7,TRUE)</f>
        <v>POOPO SELATAN</v>
      </c>
      <c r="G150" s="49" t="s">
        <v>1452</v>
      </c>
      <c r="H150" s="43" t="s">
        <v>1290</v>
      </c>
      <c r="I150" s="48" t="s">
        <v>1278</v>
      </c>
      <c r="J150" s="48" t="s">
        <v>1283</v>
      </c>
      <c r="K150" s="45" t="s">
        <v>1275</v>
      </c>
      <c r="L150" s="20" t="s">
        <v>1261</v>
      </c>
      <c r="M150" s="1" t="b">
        <v>1</v>
      </c>
    </row>
    <row r="151" spans="1:13" ht="30">
      <c r="A151" s="41">
        <v>150</v>
      </c>
      <c r="B151" s="47" t="s">
        <v>271</v>
      </c>
      <c r="C151" s="43">
        <v>28</v>
      </c>
      <c r="D151" s="43">
        <v>28</v>
      </c>
      <c r="E151" s="43">
        <v>8</v>
      </c>
      <c r="F151" s="44" t="str">
        <f>VLOOKUP(B151,Master!$A$2:$G$284,7,TRUE)</f>
        <v>POOPO SELATAN</v>
      </c>
      <c r="G151" s="44" t="s">
        <v>1453</v>
      </c>
      <c r="H151" s="43" t="s">
        <v>1290</v>
      </c>
      <c r="I151" s="43" t="s">
        <v>1278</v>
      </c>
      <c r="J151" s="43" t="s">
        <v>1279</v>
      </c>
      <c r="K151" s="45" t="s">
        <v>1275</v>
      </c>
      <c r="L151" s="20" t="s">
        <v>1261</v>
      </c>
      <c r="M151" s="1" t="b">
        <v>1</v>
      </c>
    </row>
    <row r="152" spans="1:13" ht="30">
      <c r="A152" s="41">
        <v>151</v>
      </c>
      <c r="B152" s="47" t="s">
        <v>271</v>
      </c>
      <c r="C152" s="43">
        <v>13</v>
      </c>
      <c r="D152" s="43">
        <v>13</v>
      </c>
      <c r="E152" s="43">
        <v>4</v>
      </c>
      <c r="F152" s="44" t="str">
        <f>VLOOKUP(B152,Master!$A$2:$G$284,7,TRUE)</f>
        <v>POOPO SELATAN</v>
      </c>
      <c r="G152" s="44" t="s">
        <v>1454</v>
      </c>
      <c r="H152" s="43" t="s">
        <v>1290</v>
      </c>
      <c r="I152" s="43" t="s">
        <v>1278</v>
      </c>
      <c r="J152" s="43" t="s">
        <v>1299</v>
      </c>
      <c r="K152" s="45" t="s">
        <v>1275</v>
      </c>
      <c r="L152" s="20" t="s">
        <v>1261</v>
      </c>
      <c r="M152" s="1" t="b">
        <v>1</v>
      </c>
    </row>
    <row r="153" spans="1:13" ht="45">
      <c r="A153" s="41">
        <v>152</v>
      </c>
      <c r="B153" s="47" t="s">
        <v>271</v>
      </c>
      <c r="C153" s="43">
        <v>1</v>
      </c>
      <c r="D153" s="43">
        <v>1</v>
      </c>
      <c r="E153" s="43">
        <v>17</v>
      </c>
      <c r="F153" s="44" t="str">
        <f>VLOOKUP(B153,Master!$A$2:$G$284,7,TRUE)</f>
        <v>POOPO SELATAN</v>
      </c>
      <c r="G153" s="44" t="s">
        <v>1455</v>
      </c>
      <c r="H153" s="43" t="s">
        <v>1290</v>
      </c>
      <c r="I153" s="43" t="s">
        <v>1278</v>
      </c>
      <c r="J153" s="43" t="s">
        <v>1283</v>
      </c>
      <c r="K153" s="45" t="s">
        <v>1275</v>
      </c>
      <c r="L153" s="20" t="s">
        <v>1261</v>
      </c>
      <c r="M153" s="1" t="b">
        <v>1</v>
      </c>
    </row>
    <row r="154" spans="1:13" ht="30">
      <c r="A154" s="41">
        <v>153</v>
      </c>
      <c r="B154" s="47" t="s">
        <v>271</v>
      </c>
      <c r="C154" s="43">
        <v>13</v>
      </c>
      <c r="D154" s="43">
        <v>13</v>
      </c>
      <c r="E154" s="43">
        <v>29</v>
      </c>
      <c r="F154" s="44" t="str">
        <f>VLOOKUP(B154,Master!$A$2:$G$284,7,TRUE)</f>
        <v>POOPO SELATAN</v>
      </c>
      <c r="G154" s="44" t="s">
        <v>1456</v>
      </c>
      <c r="H154" s="43" t="s">
        <v>1290</v>
      </c>
      <c r="I154" s="43" t="s">
        <v>1278</v>
      </c>
      <c r="J154" s="43" t="s">
        <v>1283</v>
      </c>
      <c r="K154" s="45" t="s">
        <v>1258</v>
      </c>
      <c r="L154" s="20" t="s">
        <v>1261</v>
      </c>
      <c r="M154" s="1" t="b">
        <v>0</v>
      </c>
    </row>
    <row r="155" spans="1:13" ht="30">
      <c r="A155" s="41">
        <v>154</v>
      </c>
      <c r="B155" s="47" t="s">
        <v>271</v>
      </c>
      <c r="C155" s="43">
        <v>27</v>
      </c>
      <c r="D155" s="43">
        <v>27</v>
      </c>
      <c r="E155" s="43">
        <v>33</v>
      </c>
      <c r="F155" s="44" t="str">
        <f>VLOOKUP(B155,Master!$A$2:$G$284,7,TRUE)</f>
        <v>POOPO SELATAN</v>
      </c>
      <c r="G155" s="44" t="s">
        <v>1457</v>
      </c>
      <c r="H155" s="43" t="s">
        <v>1290</v>
      </c>
      <c r="I155" s="43" t="s">
        <v>1278</v>
      </c>
      <c r="J155" s="43" t="s">
        <v>1283</v>
      </c>
      <c r="K155" s="45" t="s">
        <v>1258</v>
      </c>
      <c r="L155" s="20" t="s">
        <v>1261</v>
      </c>
      <c r="M155" s="1" t="b">
        <v>0</v>
      </c>
    </row>
    <row r="156" spans="1:13" ht="45">
      <c r="A156" s="41">
        <v>155</v>
      </c>
      <c r="B156" s="47" t="s">
        <v>271</v>
      </c>
      <c r="C156" s="43">
        <v>15</v>
      </c>
      <c r="D156" s="43">
        <v>15</v>
      </c>
      <c r="E156" s="43">
        <v>23</v>
      </c>
      <c r="F156" s="44" t="str">
        <f>VLOOKUP(B156,Master!$A$2:$G$284,7,TRUE)</f>
        <v>POOPO SELATAN</v>
      </c>
      <c r="G156" s="44" t="s">
        <v>1458</v>
      </c>
      <c r="H156" s="43" t="s">
        <v>1290</v>
      </c>
      <c r="I156" s="43" t="s">
        <v>1278</v>
      </c>
      <c r="J156" s="43" t="s">
        <v>1299</v>
      </c>
      <c r="K156" s="45" t="s">
        <v>1258</v>
      </c>
      <c r="L156" s="20" t="s">
        <v>1261</v>
      </c>
      <c r="M156" s="1" t="b">
        <v>0</v>
      </c>
    </row>
    <row r="157" spans="1:13" ht="45">
      <c r="A157" s="41">
        <v>156</v>
      </c>
      <c r="B157" s="47" t="s">
        <v>271</v>
      </c>
      <c r="C157" s="43">
        <v>10</v>
      </c>
      <c r="D157" s="43">
        <v>10</v>
      </c>
      <c r="E157" s="43">
        <v>20</v>
      </c>
      <c r="F157" s="44" t="str">
        <f>VLOOKUP(B157,Master!$A$2:$G$284,7,TRUE)</f>
        <v>POOPO SELATAN</v>
      </c>
      <c r="G157" s="44" t="s">
        <v>1459</v>
      </c>
      <c r="H157" s="43" t="s">
        <v>1290</v>
      </c>
      <c r="I157" s="43" t="s">
        <v>1278</v>
      </c>
      <c r="J157" s="43" t="s">
        <v>1283</v>
      </c>
      <c r="K157" s="45" t="s">
        <v>1258</v>
      </c>
      <c r="L157" s="20" t="s">
        <v>1261</v>
      </c>
      <c r="M157" s="1" t="b">
        <v>0</v>
      </c>
    </row>
    <row r="158" spans="1:13" ht="45">
      <c r="A158" s="41">
        <v>157</v>
      </c>
      <c r="B158" s="47" t="s">
        <v>271</v>
      </c>
      <c r="C158" s="48">
        <v>31</v>
      </c>
      <c r="D158" s="48">
        <v>31</v>
      </c>
      <c r="E158" s="48">
        <v>27</v>
      </c>
      <c r="F158" s="44" t="str">
        <f>VLOOKUP(B158,Master!$A$2:$G$284,7,TRUE)</f>
        <v>POOPO SELATAN</v>
      </c>
      <c r="G158" s="49" t="s">
        <v>1460</v>
      </c>
      <c r="H158" s="43" t="s">
        <v>1290</v>
      </c>
      <c r="I158" s="48" t="s">
        <v>1278</v>
      </c>
      <c r="J158" s="48" t="s">
        <v>1279</v>
      </c>
      <c r="K158" s="45" t="s">
        <v>1258</v>
      </c>
      <c r="L158" s="20" t="s">
        <v>1261</v>
      </c>
      <c r="M158" s="1" t="b">
        <v>0</v>
      </c>
    </row>
    <row r="159" spans="1:13" ht="30">
      <c r="A159" s="41">
        <v>158</v>
      </c>
      <c r="B159" s="47" t="s">
        <v>271</v>
      </c>
      <c r="C159" s="43">
        <v>12</v>
      </c>
      <c r="D159" s="43">
        <v>12</v>
      </c>
      <c r="E159" s="43">
        <v>22</v>
      </c>
      <c r="F159" s="44" t="str">
        <f>VLOOKUP(B159,Master!$A$2:$G$284,7,TRUE)</f>
        <v>POOPO SELATAN</v>
      </c>
      <c r="G159" s="44" t="s">
        <v>1461</v>
      </c>
      <c r="H159" s="43" t="s">
        <v>1290</v>
      </c>
      <c r="I159" s="43" t="s">
        <v>1278</v>
      </c>
      <c r="J159" s="43" t="s">
        <v>1288</v>
      </c>
      <c r="K159" s="45" t="s">
        <v>1258</v>
      </c>
      <c r="L159" s="20" t="s">
        <v>1261</v>
      </c>
      <c r="M159" s="1" t="b">
        <v>0</v>
      </c>
    </row>
    <row r="160" spans="1:13" ht="45">
      <c r="A160" s="41">
        <v>159</v>
      </c>
      <c r="B160" s="47" t="s">
        <v>277</v>
      </c>
      <c r="C160" s="48">
        <v>5</v>
      </c>
      <c r="D160" s="48">
        <v>5</v>
      </c>
      <c r="E160" s="48">
        <v>1</v>
      </c>
      <c r="F160" s="44" t="str">
        <f>VLOOKUP(B160,Master!$A$2:$G$284,7,TRUE)</f>
        <v>BILALANG III</v>
      </c>
      <c r="G160" s="49" t="s">
        <v>1462</v>
      </c>
      <c r="H160" s="48" t="s">
        <v>1290</v>
      </c>
      <c r="I160" s="48" t="s">
        <v>1278</v>
      </c>
      <c r="J160" s="48" t="s">
        <v>1283</v>
      </c>
      <c r="K160" s="45" t="s">
        <v>1275</v>
      </c>
      <c r="L160" s="20" t="s">
        <v>1440</v>
      </c>
      <c r="M160" s="1" t="b">
        <v>1</v>
      </c>
    </row>
    <row r="161" spans="1:13" ht="45">
      <c r="A161" s="41">
        <v>160</v>
      </c>
      <c r="B161" s="47" t="s">
        <v>277</v>
      </c>
      <c r="C161" s="43">
        <v>4</v>
      </c>
      <c r="D161" s="43">
        <v>4</v>
      </c>
      <c r="E161" s="43">
        <v>3</v>
      </c>
      <c r="F161" s="44" t="str">
        <f>VLOOKUP(B161,Master!$A$2:$G$284,7,TRUE)</f>
        <v>BILALANG III</v>
      </c>
      <c r="G161" s="44" t="s">
        <v>1463</v>
      </c>
      <c r="H161" s="48" t="s">
        <v>1290</v>
      </c>
      <c r="I161" s="43" t="s">
        <v>1278</v>
      </c>
      <c r="J161" s="43" t="s">
        <v>1283</v>
      </c>
      <c r="K161" s="45" t="s">
        <v>1258</v>
      </c>
      <c r="L161" s="20" t="s">
        <v>1440</v>
      </c>
      <c r="M161" s="1" t="b">
        <v>0</v>
      </c>
    </row>
    <row r="162" spans="1:13" ht="30">
      <c r="A162" s="41">
        <v>161</v>
      </c>
      <c r="B162" s="47" t="s">
        <v>277</v>
      </c>
      <c r="C162" s="43">
        <v>5</v>
      </c>
      <c r="D162" s="43">
        <v>5</v>
      </c>
      <c r="E162" s="43">
        <v>1</v>
      </c>
      <c r="F162" s="44" t="str">
        <f>VLOOKUP(B162,Master!$A$2:$G$284,7,TRUE)</f>
        <v>BILALANG III</v>
      </c>
      <c r="G162" s="44" t="s">
        <v>1464</v>
      </c>
      <c r="H162" s="48" t="s">
        <v>1290</v>
      </c>
      <c r="I162" s="43" t="s">
        <v>1326</v>
      </c>
      <c r="J162" s="43" t="s">
        <v>1283</v>
      </c>
      <c r="K162" s="45" t="s">
        <v>1275</v>
      </c>
      <c r="L162" s="20" t="s">
        <v>1440</v>
      </c>
      <c r="M162" s="1" t="b">
        <v>1</v>
      </c>
    </row>
    <row r="163" spans="1:13" ht="45">
      <c r="A163" s="41">
        <v>162</v>
      </c>
      <c r="B163" s="47" t="s">
        <v>309</v>
      </c>
      <c r="C163" s="43">
        <v>22</v>
      </c>
      <c r="D163" s="43">
        <v>22</v>
      </c>
      <c r="E163" s="43">
        <v>10</v>
      </c>
      <c r="F163" s="44" t="str">
        <f>VLOOKUP(B163,Master!$A$2:$G$284,7,TRUE)</f>
        <v>GOGALUMAN</v>
      </c>
      <c r="G163" s="44" t="s">
        <v>1465</v>
      </c>
      <c r="H163" s="43" t="s">
        <v>1466</v>
      </c>
      <c r="I163" s="43" t="s">
        <v>1309</v>
      </c>
      <c r="J163" s="43" t="s">
        <v>1283</v>
      </c>
      <c r="K163" s="45" t="s">
        <v>1275</v>
      </c>
      <c r="L163" s="20" t="s">
        <v>1253</v>
      </c>
      <c r="M163" s="1" t="b">
        <v>1</v>
      </c>
    </row>
    <row r="164" spans="1:13" ht="15">
      <c r="A164" s="41">
        <v>163</v>
      </c>
      <c r="B164" s="47" t="s">
        <v>309</v>
      </c>
      <c r="C164" s="43">
        <v>48</v>
      </c>
      <c r="D164" s="43">
        <v>48</v>
      </c>
      <c r="E164" s="43">
        <v>48</v>
      </c>
      <c r="F164" s="44" t="str">
        <f>VLOOKUP(B164,Master!$A$2:$G$284,7,TRUE)</f>
        <v>GOGALUMAN</v>
      </c>
      <c r="G164" s="44" t="s">
        <v>1467</v>
      </c>
      <c r="H164" s="43" t="s">
        <v>1466</v>
      </c>
      <c r="I164" s="43" t="s">
        <v>1309</v>
      </c>
      <c r="J164" s="43" t="s">
        <v>1283</v>
      </c>
      <c r="K164" s="45" t="s">
        <v>1258</v>
      </c>
      <c r="L164" s="20" t="s">
        <v>1253</v>
      </c>
      <c r="M164" s="1" t="b">
        <v>0</v>
      </c>
    </row>
    <row r="165" spans="1:13" ht="30">
      <c r="A165" s="41">
        <v>164</v>
      </c>
      <c r="B165" s="47" t="s">
        <v>322</v>
      </c>
      <c r="C165" s="43">
        <v>2</v>
      </c>
      <c r="D165" s="43">
        <v>2</v>
      </c>
      <c r="E165" s="43">
        <v>29</v>
      </c>
      <c r="F165" s="44" t="str">
        <f>VLOOKUP(B165,Master!$A$2:$G$284,7,TRUE)</f>
        <v>MONDATONG</v>
      </c>
      <c r="G165" s="44" t="s">
        <v>1468</v>
      </c>
      <c r="H165" s="43" t="s">
        <v>1364</v>
      </c>
      <c r="I165" s="43" t="s">
        <v>1309</v>
      </c>
      <c r="J165" s="43" t="s">
        <v>1288</v>
      </c>
      <c r="K165" s="45" t="s">
        <v>1275</v>
      </c>
      <c r="L165" s="20" t="s">
        <v>1253</v>
      </c>
      <c r="M165" s="1" t="b">
        <v>1</v>
      </c>
    </row>
    <row r="166" spans="1:13" ht="45">
      <c r="A166" s="41">
        <v>165</v>
      </c>
      <c r="B166" s="47" t="s">
        <v>322</v>
      </c>
      <c r="C166" s="43">
        <v>3</v>
      </c>
      <c r="D166" s="43">
        <v>3</v>
      </c>
      <c r="E166" s="43">
        <v>30</v>
      </c>
      <c r="F166" s="44" t="str">
        <f>VLOOKUP(B166,Master!$A$2:$G$284,7,TRUE)</f>
        <v>MONDATONG</v>
      </c>
      <c r="G166" s="44" t="s">
        <v>1469</v>
      </c>
      <c r="H166" s="43" t="s">
        <v>1364</v>
      </c>
      <c r="I166" s="43" t="s">
        <v>1309</v>
      </c>
      <c r="J166" s="43" t="s">
        <v>1288</v>
      </c>
      <c r="K166" s="45" t="s">
        <v>1258</v>
      </c>
      <c r="L166" s="20" t="s">
        <v>1253</v>
      </c>
      <c r="M166" s="1" t="b">
        <v>0</v>
      </c>
    </row>
    <row r="167" spans="1:13" ht="45">
      <c r="A167" s="41">
        <v>166</v>
      </c>
      <c r="B167" s="47" t="s">
        <v>334</v>
      </c>
      <c r="C167" s="43">
        <v>36</v>
      </c>
      <c r="D167" s="43">
        <v>36</v>
      </c>
      <c r="E167" s="43">
        <v>25</v>
      </c>
      <c r="F167" s="44" t="str">
        <f>VLOOKUP(B167,Master!$A$2:$G$284,7,TRUE)</f>
        <v>MONDATONG BARU</v>
      </c>
      <c r="G167" s="44" t="s">
        <v>1470</v>
      </c>
      <c r="H167" s="43" t="s">
        <v>1466</v>
      </c>
      <c r="I167" s="43" t="s">
        <v>1309</v>
      </c>
      <c r="J167" s="43" t="s">
        <v>1283</v>
      </c>
      <c r="K167" s="45" t="s">
        <v>1275</v>
      </c>
      <c r="L167" s="20" t="s">
        <v>1253</v>
      </c>
      <c r="M167" s="1" t="b">
        <v>1</v>
      </c>
    </row>
    <row r="168" spans="1:13" ht="30">
      <c r="A168" s="41">
        <v>167</v>
      </c>
      <c r="B168" s="47" t="s">
        <v>334</v>
      </c>
      <c r="C168" s="43">
        <v>3</v>
      </c>
      <c r="D168" s="43">
        <v>3</v>
      </c>
      <c r="E168" s="43">
        <v>4</v>
      </c>
      <c r="F168" s="44" t="str">
        <f>VLOOKUP(B168,Master!$A$2:$G$284,7,TRUE)</f>
        <v>MONDATONG BARU</v>
      </c>
      <c r="G168" s="44" t="s">
        <v>1471</v>
      </c>
      <c r="H168" s="43" t="s">
        <v>1466</v>
      </c>
      <c r="I168" s="43" t="s">
        <v>1309</v>
      </c>
      <c r="J168" s="43" t="s">
        <v>1283</v>
      </c>
      <c r="K168" s="45" t="s">
        <v>1275</v>
      </c>
      <c r="L168" s="20" t="s">
        <v>1253</v>
      </c>
      <c r="M168" s="1" t="b">
        <v>0</v>
      </c>
    </row>
    <row r="169" spans="1:13" ht="30">
      <c r="A169" s="41">
        <v>168</v>
      </c>
      <c r="B169" s="47" t="s">
        <v>334</v>
      </c>
      <c r="C169" s="43">
        <v>1</v>
      </c>
      <c r="D169" s="43">
        <v>1</v>
      </c>
      <c r="E169" s="43">
        <v>2</v>
      </c>
      <c r="F169" s="44" t="str">
        <f>VLOOKUP(B169,Master!$A$2:$G$284,7,TRUE)</f>
        <v>MONDATONG BARU</v>
      </c>
      <c r="G169" s="44" t="s">
        <v>1472</v>
      </c>
      <c r="H169" s="43" t="s">
        <v>1466</v>
      </c>
      <c r="I169" s="43" t="s">
        <v>1309</v>
      </c>
      <c r="J169" s="43" t="s">
        <v>1283</v>
      </c>
      <c r="K169" s="45" t="s">
        <v>1275</v>
      </c>
      <c r="L169" s="20" t="s">
        <v>1253</v>
      </c>
      <c r="M169" s="1" t="b">
        <v>1</v>
      </c>
    </row>
    <row r="170" spans="1:13" ht="45">
      <c r="A170" s="41">
        <v>169</v>
      </c>
      <c r="B170" s="47" t="s">
        <v>334</v>
      </c>
      <c r="C170" s="43">
        <v>3</v>
      </c>
      <c r="D170" s="43">
        <v>3</v>
      </c>
      <c r="E170" s="43">
        <v>33</v>
      </c>
      <c r="F170" s="44" t="str">
        <f>VLOOKUP(B170,Master!$A$2:$G$284,7,TRUE)</f>
        <v>MONDATONG BARU</v>
      </c>
      <c r="G170" s="44" t="s">
        <v>1473</v>
      </c>
      <c r="H170" s="43" t="s">
        <v>1466</v>
      </c>
      <c r="I170" s="43" t="s">
        <v>1309</v>
      </c>
      <c r="J170" s="43" t="s">
        <v>1283</v>
      </c>
      <c r="K170" s="45" t="s">
        <v>1258</v>
      </c>
      <c r="L170" s="20" t="s">
        <v>1253</v>
      </c>
      <c r="M170" s="1" t="b">
        <v>0</v>
      </c>
    </row>
    <row r="171" spans="1:13" ht="30">
      <c r="A171" s="41">
        <v>170</v>
      </c>
      <c r="B171" s="47" t="s">
        <v>334</v>
      </c>
      <c r="C171" s="43">
        <v>9</v>
      </c>
      <c r="D171" s="43">
        <v>9</v>
      </c>
      <c r="E171" s="43">
        <v>39</v>
      </c>
      <c r="F171" s="44" t="str">
        <f>VLOOKUP(B171,Master!$A$2:$G$284,7,TRUE)</f>
        <v>MONDATONG BARU</v>
      </c>
      <c r="G171" s="44" t="s">
        <v>1474</v>
      </c>
      <c r="H171" s="43" t="s">
        <v>1466</v>
      </c>
      <c r="I171" s="43" t="s">
        <v>1309</v>
      </c>
      <c r="J171" s="43" t="s">
        <v>1283</v>
      </c>
      <c r="K171" s="45" t="s">
        <v>1258</v>
      </c>
      <c r="L171" s="20" t="s">
        <v>1253</v>
      </c>
      <c r="M171" s="1" t="b">
        <v>0</v>
      </c>
    </row>
    <row r="172" spans="1:13" ht="30">
      <c r="A172" s="41">
        <v>171</v>
      </c>
      <c r="B172" s="47" t="s">
        <v>334</v>
      </c>
      <c r="C172" s="48">
        <v>40</v>
      </c>
      <c r="D172" s="48">
        <v>40</v>
      </c>
      <c r="E172" s="48">
        <v>29</v>
      </c>
      <c r="F172" s="44" t="str">
        <f>VLOOKUP(B172,Master!$A$2:$G$284,7,TRUE)</f>
        <v>MONDATONG BARU</v>
      </c>
      <c r="G172" s="49" t="s">
        <v>1475</v>
      </c>
      <c r="H172" s="43" t="s">
        <v>1466</v>
      </c>
      <c r="I172" s="48" t="s">
        <v>1309</v>
      </c>
      <c r="J172" s="48" t="s">
        <v>1283</v>
      </c>
      <c r="K172" s="45" t="s">
        <v>1258</v>
      </c>
      <c r="L172" s="20" t="s">
        <v>1253</v>
      </c>
      <c r="M172" s="1" t="b">
        <v>0</v>
      </c>
    </row>
    <row r="173" spans="1:13" ht="45">
      <c r="A173" s="41">
        <v>172</v>
      </c>
      <c r="B173" s="47" t="s">
        <v>336</v>
      </c>
      <c r="C173" s="43">
        <v>15</v>
      </c>
      <c r="D173" s="43">
        <v>15</v>
      </c>
      <c r="E173" s="43">
        <v>3</v>
      </c>
      <c r="F173" s="44" t="str">
        <f>VLOOKUP(B173,Master!$A$2:$G$284,7,TRUE)</f>
        <v>KOMANGAAN</v>
      </c>
      <c r="G173" s="44" t="s">
        <v>1476</v>
      </c>
      <c r="H173" s="43" t="s">
        <v>1417</v>
      </c>
      <c r="I173" s="43" t="s">
        <v>1309</v>
      </c>
      <c r="J173" s="43" t="s">
        <v>1288</v>
      </c>
      <c r="K173" s="45" t="s">
        <v>1275</v>
      </c>
      <c r="L173" s="20" t="s">
        <v>1477</v>
      </c>
      <c r="M173" s="1" t="b">
        <v>1</v>
      </c>
    </row>
    <row r="174" spans="1:13" ht="45">
      <c r="A174" s="41">
        <v>173</v>
      </c>
      <c r="B174" s="47" t="s">
        <v>336</v>
      </c>
      <c r="C174" s="48">
        <v>68</v>
      </c>
      <c r="D174" s="48">
        <v>68</v>
      </c>
      <c r="E174" s="48">
        <v>5</v>
      </c>
      <c r="F174" s="44" t="str">
        <f>VLOOKUP(B174,Master!$A$2:$G$284,7,TRUE)</f>
        <v>KOMANGAAN</v>
      </c>
      <c r="G174" s="49" t="s">
        <v>1478</v>
      </c>
      <c r="H174" s="43" t="s">
        <v>1417</v>
      </c>
      <c r="I174" s="48" t="s">
        <v>1278</v>
      </c>
      <c r="J174" s="48" t="s">
        <v>1279</v>
      </c>
      <c r="K174" s="45" t="s">
        <v>1275</v>
      </c>
      <c r="L174" s="20" t="s">
        <v>1477</v>
      </c>
      <c r="M174" s="1" t="b">
        <v>0</v>
      </c>
    </row>
    <row r="175" spans="1:13" ht="45">
      <c r="A175" s="41">
        <v>174</v>
      </c>
      <c r="B175" s="47" t="s">
        <v>336</v>
      </c>
      <c r="C175" s="43">
        <v>72</v>
      </c>
      <c r="D175" s="43">
        <v>72</v>
      </c>
      <c r="E175" s="43">
        <v>9</v>
      </c>
      <c r="F175" s="44" t="str">
        <f>VLOOKUP(B175,Master!$A$2:$G$284,7,TRUE)</f>
        <v>KOMANGAAN</v>
      </c>
      <c r="G175" s="44" t="s">
        <v>1479</v>
      </c>
      <c r="H175" s="43" t="s">
        <v>1417</v>
      </c>
      <c r="I175" s="43" t="s">
        <v>1278</v>
      </c>
      <c r="J175" s="43" t="s">
        <v>1288</v>
      </c>
      <c r="K175" s="45" t="s">
        <v>1258</v>
      </c>
      <c r="L175" s="20" t="s">
        <v>1477</v>
      </c>
      <c r="M175" s="1" t="b">
        <v>0</v>
      </c>
    </row>
    <row r="176" spans="1:13" ht="45">
      <c r="A176" s="41">
        <v>175</v>
      </c>
      <c r="B176" s="47" t="s">
        <v>336</v>
      </c>
      <c r="C176" s="43">
        <v>70</v>
      </c>
      <c r="D176" s="43">
        <v>70</v>
      </c>
      <c r="E176" s="43">
        <v>7</v>
      </c>
      <c r="F176" s="44" t="str">
        <f>VLOOKUP(B176,Master!$A$2:$G$284,7,TRUE)</f>
        <v>KOMANGAAN</v>
      </c>
      <c r="G176" s="44" t="s">
        <v>1480</v>
      </c>
      <c r="H176" s="43" t="s">
        <v>1417</v>
      </c>
      <c r="I176" s="43" t="s">
        <v>1278</v>
      </c>
      <c r="J176" s="43" t="s">
        <v>1283</v>
      </c>
      <c r="K176" s="45" t="s">
        <v>1258</v>
      </c>
      <c r="L176" s="20" t="s">
        <v>1477</v>
      </c>
      <c r="M176" s="1" t="b">
        <v>0</v>
      </c>
    </row>
    <row r="177" spans="1:13" ht="45">
      <c r="A177" s="41">
        <v>176</v>
      </c>
      <c r="B177" s="47" t="s">
        <v>346</v>
      </c>
      <c r="C177" s="43">
        <v>41</v>
      </c>
      <c r="D177" s="43">
        <v>41</v>
      </c>
      <c r="E177" s="43">
        <v>13</v>
      </c>
      <c r="F177" s="44" t="str">
        <f>VLOOKUP(B177,Master!$A$2:$G$284,7,TRUE)</f>
        <v>LANGAGON</v>
      </c>
      <c r="G177" s="44" t="s">
        <v>1481</v>
      </c>
      <c r="H177" s="43" t="s">
        <v>1375</v>
      </c>
      <c r="I177" s="43" t="s">
        <v>1309</v>
      </c>
      <c r="J177" s="43" t="s">
        <v>1279</v>
      </c>
      <c r="K177" s="45" t="s">
        <v>1275</v>
      </c>
      <c r="L177" s="20" t="s">
        <v>1477</v>
      </c>
      <c r="M177" s="1" t="b">
        <v>1</v>
      </c>
    </row>
    <row r="178" spans="1:13" ht="45">
      <c r="A178" s="41">
        <v>177</v>
      </c>
      <c r="B178" s="47" t="s">
        <v>346</v>
      </c>
      <c r="C178" s="43">
        <v>16</v>
      </c>
      <c r="D178" s="43">
        <v>16</v>
      </c>
      <c r="E178" s="43">
        <v>23</v>
      </c>
      <c r="F178" s="44" t="str">
        <f>VLOOKUP(B178,Master!$A$2:$G$284,7,TRUE)</f>
        <v>LANGAGON</v>
      </c>
      <c r="G178" s="44" t="s">
        <v>1482</v>
      </c>
      <c r="H178" s="43" t="s">
        <v>1375</v>
      </c>
      <c r="I178" s="43" t="s">
        <v>1309</v>
      </c>
      <c r="J178" s="43" t="s">
        <v>1288</v>
      </c>
      <c r="K178" s="45" t="s">
        <v>1275</v>
      </c>
      <c r="L178" s="20" t="s">
        <v>1477</v>
      </c>
      <c r="M178" s="1" t="b">
        <v>0</v>
      </c>
    </row>
    <row r="179" spans="1:13" ht="45">
      <c r="A179" s="41">
        <v>178</v>
      </c>
      <c r="B179" s="47" t="s">
        <v>346</v>
      </c>
      <c r="C179" s="43">
        <v>60</v>
      </c>
      <c r="D179" s="43">
        <v>60</v>
      </c>
      <c r="E179" s="43">
        <v>40</v>
      </c>
      <c r="F179" s="44" t="str">
        <f>VLOOKUP(B179,Master!$A$2:$G$284,7,TRUE)</f>
        <v>LANGAGON</v>
      </c>
      <c r="G179" s="44" t="s">
        <v>1483</v>
      </c>
      <c r="H179" s="43" t="s">
        <v>1375</v>
      </c>
      <c r="I179" s="43" t="s">
        <v>1309</v>
      </c>
      <c r="J179" s="43" t="s">
        <v>1279</v>
      </c>
      <c r="K179" s="45" t="s">
        <v>1258</v>
      </c>
      <c r="L179" s="20" t="s">
        <v>1477</v>
      </c>
      <c r="M179" s="1" t="b">
        <v>0</v>
      </c>
    </row>
    <row r="180" spans="1:13" ht="45">
      <c r="A180" s="41">
        <v>179</v>
      </c>
      <c r="B180" s="47" t="s">
        <v>346</v>
      </c>
      <c r="C180" s="43">
        <v>63</v>
      </c>
      <c r="D180" s="43">
        <v>63</v>
      </c>
      <c r="E180" s="43">
        <v>42</v>
      </c>
      <c r="F180" s="44" t="str">
        <f>VLOOKUP(B180,Master!$A$2:$G$284,7,TRUE)</f>
        <v>LANGAGON</v>
      </c>
      <c r="G180" s="44" t="s">
        <v>1484</v>
      </c>
      <c r="H180" s="43" t="s">
        <v>1375</v>
      </c>
      <c r="I180" s="43" t="s">
        <v>1309</v>
      </c>
      <c r="J180" s="43" t="s">
        <v>1279</v>
      </c>
      <c r="K180" s="45" t="s">
        <v>1258</v>
      </c>
      <c r="L180" s="20" t="s">
        <v>1477</v>
      </c>
      <c r="M180" s="1" t="b">
        <v>0</v>
      </c>
    </row>
    <row r="181" spans="1:13" ht="30">
      <c r="A181" s="41">
        <v>180</v>
      </c>
      <c r="B181" s="47" t="s">
        <v>346</v>
      </c>
      <c r="C181" s="43">
        <v>64</v>
      </c>
      <c r="D181" s="43">
        <v>64</v>
      </c>
      <c r="E181" s="43">
        <v>43</v>
      </c>
      <c r="F181" s="44" t="str">
        <f>VLOOKUP(B181,Master!$A$2:$G$284,7,TRUE)</f>
        <v>LANGAGON</v>
      </c>
      <c r="G181" s="44" t="s">
        <v>1485</v>
      </c>
      <c r="H181" s="43" t="s">
        <v>1375</v>
      </c>
      <c r="I181" s="43" t="s">
        <v>1309</v>
      </c>
      <c r="J181" s="43" t="s">
        <v>1283</v>
      </c>
      <c r="K181" s="45" t="s">
        <v>1258</v>
      </c>
      <c r="L181" s="20" t="s">
        <v>1477</v>
      </c>
      <c r="M181" s="1" t="b">
        <v>1</v>
      </c>
    </row>
    <row r="182" spans="1:13" ht="30">
      <c r="A182" s="41">
        <v>181</v>
      </c>
      <c r="B182" s="47" t="s">
        <v>346</v>
      </c>
      <c r="C182" s="43">
        <v>33</v>
      </c>
      <c r="D182" s="43">
        <v>33</v>
      </c>
      <c r="E182" s="43">
        <v>29</v>
      </c>
      <c r="F182" s="44" t="str">
        <f>VLOOKUP(B182,Master!$A$2:$G$284,7,TRUE)</f>
        <v>LANGAGON</v>
      </c>
      <c r="G182" s="44" t="s">
        <v>1486</v>
      </c>
      <c r="H182" s="43" t="s">
        <v>1375</v>
      </c>
      <c r="I182" s="43" t="s">
        <v>1278</v>
      </c>
      <c r="J182" s="43" t="s">
        <v>1299</v>
      </c>
      <c r="K182" s="45" t="s">
        <v>1275</v>
      </c>
      <c r="L182" s="20" t="s">
        <v>1477</v>
      </c>
      <c r="M182" s="1" t="b">
        <v>1</v>
      </c>
    </row>
    <row r="183" spans="1:13" ht="45">
      <c r="A183" s="41">
        <v>182</v>
      </c>
      <c r="B183" s="47" t="s">
        <v>346</v>
      </c>
      <c r="C183" s="43">
        <v>11</v>
      </c>
      <c r="D183" s="43">
        <v>11</v>
      </c>
      <c r="E183" s="43">
        <v>20</v>
      </c>
      <c r="F183" s="44" t="str">
        <f>VLOOKUP(B183,Master!$A$2:$G$284,7,TRUE)</f>
        <v>LANGAGON</v>
      </c>
      <c r="G183" s="44" t="s">
        <v>1487</v>
      </c>
      <c r="H183" s="43" t="s">
        <v>1375</v>
      </c>
      <c r="I183" s="43" t="s">
        <v>1278</v>
      </c>
      <c r="J183" s="43" t="s">
        <v>1299</v>
      </c>
      <c r="K183" s="45" t="s">
        <v>1275</v>
      </c>
      <c r="L183" s="20" t="s">
        <v>1477</v>
      </c>
      <c r="M183" s="1" t="b">
        <v>0</v>
      </c>
    </row>
    <row r="184" spans="1:13" ht="30">
      <c r="A184" s="41">
        <v>183</v>
      </c>
      <c r="B184" s="47" t="s">
        <v>346</v>
      </c>
      <c r="C184" s="43">
        <v>58</v>
      </c>
      <c r="D184" s="43">
        <v>58</v>
      </c>
      <c r="E184" s="43">
        <v>38</v>
      </c>
      <c r="F184" s="44" t="str">
        <f>VLOOKUP(B184,Master!$A$2:$G$284,7,TRUE)</f>
        <v>LANGAGON</v>
      </c>
      <c r="G184" s="44" t="s">
        <v>1488</v>
      </c>
      <c r="H184" s="43" t="s">
        <v>1375</v>
      </c>
      <c r="I184" s="43" t="s">
        <v>1278</v>
      </c>
      <c r="J184" s="43" t="s">
        <v>1299</v>
      </c>
      <c r="K184" s="45" t="s">
        <v>1258</v>
      </c>
      <c r="L184" s="20" t="s">
        <v>1477</v>
      </c>
      <c r="M184" s="1" t="b">
        <v>1</v>
      </c>
    </row>
    <row r="185" spans="1:13" ht="30">
      <c r="A185" s="41">
        <v>184</v>
      </c>
      <c r="B185" s="47" t="s">
        <v>346</v>
      </c>
      <c r="C185" s="43">
        <v>14</v>
      </c>
      <c r="D185" s="43">
        <v>14</v>
      </c>
      <c r="E185" s="43">
        <v>22</v>
      </c>
      <c r="F185" s="44" t="str">
        <f>VLOOKUP(B185,Master!$A$2:$G$284,7,TRUE)</f>
        <v>LANGAGON</v>
      </c>
      <c r="G185" s="44" t="s">
        <v>1489</v>
      </c>
      <c r="H185" s="43" t="s">
        <v>1375</v>
      </c>
      <c r="I185" s="43" t="s">
        <v>1389</v>
      </c>
      <c r="J185" s="43" t="s">
        <v>1279</v>
      </c>
      <c r="K185" s="45" t="s">
        <v>1275</v>
      </c>
      <c r="L185" s="20" t="s">
        <v>1477</v>
      </c>
      <c r="M185" s="1" t="b">
        <v>1</v>
      </c>
    </row>
    <row r="186" spans="1:13" ht="30">
      <c r="A186" s="41">
        <v>185</v>
      </c>
      <c r="B186" s="47" t="s">
        <v>346</v>
      </c>
      <c r="C186" s="43">
        <v>19</v>
      </c>
      <c r="D186" s="43">
        <v>19</v>
      </c>
      <c r="E186" s="43">
        <v>3</v>
      </c>
      <c r="F186" s="44" t="str">
        <f>VLOOKUP(B186,Master!$A$2:$G$284,7,TRUE)</f>
        <v>LANGAGON</v>
      </c>
      <c r="G186" s="44" t="s">
        <v>1490</v>
      </c>
      <c r="H186" s="43" t="s">
        <v>1375</v>
      </c>
      <c r="I186" s="43" t="s">
        <v>1389</v>
      </c>
      <c r="J186" s="43" t="s">
        <v>1299</v>
      </c>
      <c r="K186" s="45" t="s">
        <v>1275</v>
      </c>
      <c r="L186" s="20" t="s">
        <v>1477</v>
      </c>
      <c r="M186" s="1" t="b">
        <v>1</v>
      </c>
    </row>
    <row r="187" spans="1:13" ht="45">
      <c r="A187" s="41">
        <v>186</v>
      </c>
      <c r="B187" s="47" t="s">
        <v>346</v>
      </c>
      <c r="C187" s="43">
        <v>68</v>
      </c>
      <c r="D187" s="43">
        <v>68</v>
      </c>
      <c r="E187" s="43">
        <v>47</v>
      </c>
      <c r="F187" s="44" t="str">
        <f>VLOOKUP(B187,Master!$A$2:$G$284,7,TRUE)</f>
        <v>LANGAGON</v>
      </c>
      <c r="G187" s="44" t="s">
        <v>1491</v>
      </c>
      <c r="H187" s="43" t="s">
        <v>1375</v>
      </c>
      <c r="I187" s="43" t="s">
        <v>1389</v>
      </c>
      <c r="J187" s="43" t="s">
        <v>1279</v>
      </c>
      <c r="K187" s="45" t="s">
        <v>1258</v>
      </c>
      <c r="L187" s="20" t="s">
        <v>1477</v>
      </c>
      <c r="M187" s="1" t="b">
        <v>0</v>
      </c>
    </row>
    <row r="188" spans="1:13" ht="45">
      <c r="A188" s="41">
        <v>187</v>
      </c>
      <c r="B188" s="47" t="s">
        <v>346</v>
      </c>
      <c r="C188" s="43">
        <v>48</v>
      </c>
      <c r="D188" s="43">
        <v>48</v>
      </c>
      <c r="E188" s="43">
        <v>33</v>
      </c>
      <c r="F188" s="44" t="str">
        <f>VLOOKUP(B188,Master!$A$2:$G$284,7,TRUE)</f>
        <v>LANGAGON</v>
      </c>
      <c r="G188" s="44" t="s">
        <v>1492</v>
      </c>
      <c r="H188" s="43" t="s">
        <v>1375</v>
      </c>
      <c r="I188" s="43" t="s">
        <v>1389</v>
      </c>
      <c r="J188" s="43" t="s">
        <v>1288</v>
      </c>
      <c r="K188" s="45" t="s">
        <v>1258</v>
      </c>
      <c r="L188" s="20" t="s">
        <v>1477</v>
      </c>
      <c r="M188" s="1" t="b">
        <v>1</v>
      </c>
    </row>
    <row r="189" spans="1:13" ht="45">
      <c r="A189" s="41">
        <v>188</v>
      </c>
      <c r="B189" s="47" t="s">
        <v>346</v>
      </c>
      <c r="C189" s="43">
        <v>14</v>
      </c>
      <c r="D189" s="43">
        <v>14</v>
      </c>
      <c r="E189" s="43">
        <v>22</v>
      </c>
      <c r="F189" s="44" t="str">
        <f>VLOOKUP(B189,Master!$A$2:$G$284,7,TRUE)</f>
        <v>LANGAGON</v>
      </c>
      <c r="G189" s="44" t="s">
        <v>1493</v>
      </c>
      <c r="H189" s="43" t="s">
        <v>1375</v>
      </c>
      <c r="I189" s="43" t="s">
        <v>1326</v>
      </c>
      <c r="J189" s="43" t="s">
        <v>1288</v>
      </c>
      <c r="K189" s="45" t="s">
        <v>1275</v>
      </c>
      <c r="L189" s="20" t="s">
        <v>1477</v>
      </c>
      <c r="M189" s="1" t="b">
        <v>1</v>
      </c>
    </row>
    <row r="190" spans="1:13" ht="30">
      <c r="A190" s="41">
        <v>189</v>
      </c>
      <c r="B190" s="47" t="s">
        <v>346</v>
      </c>
      <c r="C190" s="48">
        <v>25</v>
      </c>
      <c r="D190" s="48">
        <v>25</v>
      </c>
      <c r="E190" s="48">
        <v>28</v>
      </c>
      <c r="F190" s="44" t="str">
        <f>VLOOKUP(B190,Master!$A$2:$G$284,7,TRUE)</f>
        <v>LANGAGON</v>
      </c>
      <c r="G190" s="49" t="s">
        <v>1494</v>
      </c>
      <c r="H190" s="43" t="s">
        <v>1375</v>
      </c>
      <c r="I190" s="48" t="s">
        <v>1326</v>
      </c>
      <c r="J190" s="48" t="s">
        <v>1283</v>
      </c>
      <c r="K190" s="45" t="s">
        <v>1258</v>
      </c>
      <c r="L190" s="20" t="s">
        <v>1477</v>
      </c>
      <c r="M190" s="1" t="b">
        <v>0</v>
      </c>
    </row>
    <row r="191" spans="1:13" ht="30">
      <c r="A191" s="41">
        <v>190</v>
      </c>
      <c r="B191" s="47" t="s">
        <v>352</v>
      </c>
      <c r="C191" s="43">
        <v>18</v>
      </c>
      <c r="D191" s="43">
        <v>18</v>
      </c>
      <c r="E191" s="43">
        <v>36</v>
      </c>
      <c r="F191" s="44" t="str">
        <f>VLOOKUP(B191,Master!$A$2:$G$284,7,TRUE)</f>
        <v>INOBONTO</v>
      </c>
      <c r="G191" s="44" t="s">
        <v>1495</v>
      </c>
      <c r="H191" s="43" t="s">
        <v>1496</v>
      </c>
      <c r="I191" s="43" t="s">
        <v>1309</v>
      </c>
      <c r="J191" s="43" t="s">
        <v>1299</v>
      </c>
      <c r="K191" s="45" t="s">
        <v>1258</v>
      </c>
      <c r="L191" s="20" t="s">
        <v>1253</v>
      </c>
      <c r="M191" s="1" t="b">
        <v>0</v>
      </c>
    </row>
    <row r="192" spans="1:13" ht="30">
      <c r="A192" s="41">
        <v>191</v>
      </c>
      <c r="B192" s="47" t="s">
        <v>352</v>
      </c>
      <c r="C192" s="43">
        <v>15</v>
      </c>
      <c r="D192" s="43">
        <v>15</v>
      </c>
      <c r="E192" s="43">
        <v>33</v>
      </c>
      <c r="F192" s="44" t="str">
        <f>VLOOKUP(B192,Master!$A$2:$G$284,7,TRUE)</f>
        <v>INOBONTO</v>
      </c>
      <c r="G192" s="44" t="s">
        <v>1497</v>
      </c>
      <c r="H192" s="43" t="s">
        <v>1496</v>
      </c>
      <c r="I192" s="43" t="s">
        <v>1309</v>
      </c>
      <c r="J192" s="43" t="s">
        <v>1299</v>
      </c>
      <c r="K192" s="45" t="s">
        <v>1258</v>
      </c>
      <c r="L192" s="20" t="s">
        <v>1253</v>
      </c>
      <c r="M192" s="1" t="b">
        <v>0</v>
      </c>
    </row>
    <row r="193" spans="1:13" ht="30">
      <c r="A193" s="41">
        <v>192</v>
      </c>
      <c r="B193" s="47" t="s">
        <v>352</v>
      </c>
      <c r="C193" s="43">
        <v>19</v>
      </c>
      <c r="D193" s="43">
        <v>19</v>
      </c>
      <c r="E193" s="43">
        <v>37</v>
      </c>
      <c r="F193" s="44" t="str">
        <f>VLOOKUP(B193,Master!$A$2:$G$284,7,TRUE)</f>
        <v>INOBONTO</v>
      </c>
      <c r="G193" s="44" t="s">
        <v>1498</v>
      </c>
      <c r="H193" s="43" t="s">
        <v>1496</v>
      </c>
      <c r="I193" s="43" t="s">
        <v>1309</v>
      </c>
      <c r="J193" s="43" t="s">
        <v>1279</v>
      </c>
      <c r="K193" s="45" t="s">
        <v>1258</v>
      </c>
      <c r="L193" s="20" t="s">
        <v>1253</v>
      </c>
      <c r="M193" s="1" t="b">
        <v>0</v>
      </c>
    </row>
    <row r="194" spans="1:13" ht="60">
      <c r="A194" s="41">
        <v>193</v>
      </c>
      <c r="B194" s="47" t="s">
        <v>352</v>
      </c>
      <c r="C194" s="43">
        <v>1</v>
      </c>
      <c r="D194" s="43">
        <v>1</v>
      </c>
      <c r="E194" s="43">
        <v>1</v>
      </c>
      <c r="F194" s="44" t="str">
        <f>VLOOKUP(B194,Master!$A$2:$G$284,7,TRUE)</f>
        <v>INOBONTO</v>
      </c>
      <c r="G194" s="44" t="s">
        <v>1499</v>
      </c>
      <c r="H194" s="43" t="s">
        <v>1496</v>
      </c>
      <c r="I194" s="43" t="s">
        <v>1278</v>
      </c>
      <c r="J194" s="43" t="s">
        <v>1279</v>
      </c>
      <c r="K194" s="45" t="s">
        <v>1275</v>
      </c>
      <c r="L194" s="20" t="s">
        <v>1253</v>
      </c>
      <c r="M194" s="1" t="b">
        <v>1</v>
      </c>
    </row>
    <row r="195" spans="1:13" ht="30">
      <c r="A195" s="41">
        <v>194</v>
      </c>
      <c r="B195" s="47" t="s">
        <v>352</v>
      </c>
      <c r="C195" s="43">
        <v>2</v>
      </c>
      <c r="D195" s="43">
        <v>2</v>
      </c>
      <c r="E195" s="43">
        <v>22</v>
      </c>
      <c r="F195" s="44" t="str">
        <f>VLOOKUP(B195,Master!$A$2:$G$284,7,TRUE)</f>
        <v>INOBONTO</v>
      </c>
      <c r="G195" s="44" t="s">
        <v>1500</v>
      </c>
      <c r="H195" s="43" t="s">
        <v>1496</v>
      </c>
      <c r="I195" s="43" t="s">
        <v>1278</v>
      </c>
      <c r="J195" s="43" t="s">
        <v>1299</v>
      </c>
      <c r="K195" s="45" t="s">
        <v>1275</v>
      </c>
      <c r="L195" s="20" t="s">
        <v>1253</v>
      </c>
      <c r="M195" s="1" t="b">
        <v>1</v>
      </c>
    </row>
    <row r="196" spans="1:13" ht="45">
      <c r="A196" s="41">
        <v>195</v>
      </c>
      <c r="B196" s="47" t="s">
        <v>352</v>
      </c>
      <c r="C196" s="48">
        <v>1</v>
      </c>
      <c r="D196" s="48">
        <v>1</v>
      </c>
      <c r="E196" s="48">
        <v>2</v>
      </c>
      <c r="F196" s="44" t="str">
        <f>VLOOKUP(B196,Master!$A$2:$G$284,7,TRUE)</f>
        <v>INOBONTO</v>
      </c>
      <c r="G196" s="49" t="s">
        <v>1501</v>
      </c>
      <c r="H196" s="43" t="s">
        <v>1496</v>
      </c>
      <c r="I196" s="48" t="s">
        <v>1278</v>
      </c>
      <c r="J196" s="48" t="s">
        <v>1279</v>
      </c>
      <c r="K196" s="45" t="s">
        <v>1275</v>
      </c>
      <c r="L196" s="20" t="s">
        <v>1253</v>
      </c>
      <c r="M196" s="1" t="b">
        <v>1</v>
      </c>
    </row>
    <row r="197" spans="1:13" ht="30">
      <c r="A197" s="41">
        <v>196</v>
      </c>
      <c r="B197" s="47" t="s">
        <v>352</v>
      </c>
      <c r="C197" s="43">
        <v>13</v>
      </c>
      <c r="D197" s="43">
        <v>13</v>
      </c>
      <c r="E197" s="43">
        <v>31</v>
      </c>
      <c r="F197" s="44" t="str">
        <f>VLOOKUP(B197,Master!$A$2:$G$284,7,TRUE)</f>
        <v>INOBONTO</v>
      </c>
      <c r="G197" s="44" t="s">
        <v>1502</v>
      </c>
      <c r="H197" s="43" t="s">
        <v>1496</v>
      </c>
      <c r="I197" s="43" t="s">
        <v>1278</v>
      </c>
      <c r="J197" s="43" t="s">
        <v>1283</v>
      </c>
      <c r="K197" s="45" t="s">
        <v>1258</v>
      </c>
      <c r="L197" s="20" t="s">
        <v>1253</v>
      </c>
      <c r="M197" s="1" t="b">
        <v>0</v>
      </c>
    </row>
    <row r="198" spans="1:13" ht="30">
      <c r="A198" s="41">
        <v>197</v>
      </c>
      <c r="B198" s="47" t="s">
        <v>352</v>
      </c>
      <c r="C198" s="43">
        <v>13</v>
      </c>
      <c r="D198" s="43">
        <v>13</v>
      </c>
      <c r="E198" s="43">
        <v>19</v>
      </c>
      <c r="F198" s="44" t="str">
        <f>VLOOKUP(B198,Master!$A$2:$G$284,7,TRUE)</f>
        <v>INOBONTO</v>
      </c>
      <c r="G198" s="44" t="s">
        <v>1503</v>
      </c>
      <c r="H198" s="43" t="s">
        <v>1496</v>
      </c>
      <c r="I198" s="43" t="s">
        <v>1389</v>
      </c>
      <c r="J198" s="43" t="s">
        <v>1279</v>
      </c>
      <c r="K198" s="45" t="s">
        <v>1275</v>
      </c>
      <c r="L198" s="20" t="s">
        <v>1253</v>
      </c>
      <c r="M198" s="1" t="b">
        <v>1</v>
      </c>
    </row>
    <row r="199" spans="1:13" ht="30">
      <c r="A199" s="41">
        <v>198</v>
      </c>
      <c r="B199" s="47" t="s">
        <v>371</v>
      </c>
      <c r="C199" s="43">
        <v>17</v>
      </c>
      <c r="D199" s="43">
        <v>17</v>
      </c>
      <c r="E199" s="43">
        <v>4</v>
      </c>
      <c r="F199" s="44" t="str">
        <f>VLOOKUP(B199,Master!$A$2:$G$284,7,TRUE)</f>
        <v>BANTIK</v>
      </c>
      <c r="G199" s="44" t="s">
        <v>1504</v>
      </c>
      <c r="H199" s="43" t="s">
        <v>1290</v>
      </c>
      <c r="I199" s="43" t="s">
        <v>1278</v>
      </c>
      <c r="J199" s="43" t="s">
        <v>1279</v>
      </c>
      <c r="K199" s="45" t="s">
        <v>1275</v>
      </c>
      <c r="L199" s="20" t="s">
        <v>1253</v>
      </c>
      <c r="M199" s="1" t="b">
        <v>1</v>
      </c>
    </row>
    <row r="200" spans="1:13" ht="30">
      <c r="A200" s="41">
        <v>199</v>
      </c>
      <c r="B200" s="47" t="s">
        <v>371</v>
      </c>
      <c r="C200" s="43">
        <v>47</v>
      </c>
      <c r="D200" s="43">
        <v>47</v>
      </c>
      <c r="E200" s="43">
        <v>6</v>
      </c>
      <c r="F200" s="44" t="str">
        <f>VLOOKUP(B200,Master!$A$2:$G$284,7,TRUE)</f>
        <v>BANTIK</v>
      </c>
      <c r="G200" s="44" t="s">
        <v>1505</v>
      </c>
      <c r="H200" s="43" t="s">
        <v>1290</v>
      </c>
      <c r="I200" s="43" t="s">
        <v>1278</v>
      </c>
      <c r="J200" s="43" t="s">
        <v>1288</v>
      </c>
      <c r="K200" s="45" t="s">
        <v>1275</v>
      </c>
      <c r="L200" s="20" t="s">
        <v>1253</v>
      </c>
      <c r="M200" s="1" t="b">
        <v>1</v>
      </c>
    </row>
    <row r="201" spans="1:13" ht="45">
      <c r="A201" s="41">
        <v>200</v>
      </c>
      <c r="B201" s="47" t="s">
        <v>371</v>
      </c>
      <c r="C201" s="43">
        <v>45</v>
      </c>
      <c r="D201" s="43">
        <v>45</v>
      </c>
      <c r="E201" s="43">
        <v>19</v>
      </c>
      <c r="F201" s="44" t="str">
        <f>VLOOKUP(B201,Master!$A$2:$G$284,7,TRUE)</f>
        <v>BANTIK</v>
      </c>
      <c r="G201" s="44" t="s">
        <v>1506</v>
      </c>
      <c r="H201" s="43" t="s">
        <v>1290</v>
      </c>
      <c r="I201" s="43" t="s">
        <v>1278</v>
      </c>
      <c r="J201" s="43" t="s">
        <v>1279</v>
      </c>
      <c r="K201" s="45" t="s">
        <v>1258</v>
      </c>
      <c r="L201" s="20" t="s">
        <v>1253</v>
      </c>
      <c r="M201" s="1" t="b">
        <v>0</v>
      </c>
    </row>
    <row r="202" spans="1:13" ht="30">
      <c r="A202" s="41">
        <v>201</v>
      </c>
      <c r="B202" s="47" t="s">
        <v>371</v>
      </c>
      <c r="C202" s="48">
        <v>46</v>
      </c>
      <c r="D202" s="48">
        <v>46</v>
      </c>
      <c r="E202" s="48">
        <v>20</v>
      </c>
      <c r="F202" s="44" t="str">
        <f>VLOOKUP(B202,Master!$A$2:$G$284,7,TRUE)</f>
        <v>BANTIK</v>
      </c>
      <c r="G202" s="49" t="s">
        <v>1507</v>
      </c>
      <c r="H202" s="43" t="s">
        <v>1290</v>
      </c>
      <c r="I202" s="48" t="s">
        <v>1278</v>
      </c>
      <c r="J202" s="48" t="s">
        <v>1279</v>
      </c>
      <c r="K202" s="45" t="s">
        <v>1258</v>
      </c>
      <c r="L202" s="20" t="s">
        <v>1253</v>
      </c>
      <c r="M202" s="1" t="b">
        <v>0</v>
      </c>
    </row>
    <row r="203" spans="1:13" ht="30">
      <c r="A203" s="41">
        <v>202</v>
      </c>
      <c r="B203" s="47" t="s">
        <v>387</v>
      </c>
      <c r="C203" s="43">
        <v>20</v>
      </c>
      <c r="D203" s="43">
        <v>20</v>
      </c>
      <c r="E203" s="43">
        <v>53</v>
      </c>
      <c r="F203" s="44" t="str">
        <f>VLOOKUP(B203,Master!$A$2:$G$284,7,TRUE)</f>
        <v>SOLOG</v>
      </c>
      <c r="G203" s="44" t="s">
        <v>1508</v>
      </c>
      <c r="H203" s="43" t="s">
        <v>1378</v>
      </c>
      <c r="I203" s="43" t="s">
        <v>1278</v>
      </c>
      <c r="J203" s="43" t="s">
        <v>1288</v>
      </c>
      <c r="K203" s="45" t="s">
        <v>1275</v>
      </c>
      <c r="L203" s="20" t="s">
        <v>1509</v>
      </c>
      <c r="M203" s="1" t="b">
        <v>1</v>
      </c>
    </row>
    <row r="204" spans="1:13" ht="45">
      <c r="A204" s="41">
        <v>203</v>
      </c>
      <c r="B204" s="47" t="s">
        <v>387</v>
      </c>
      <c r="C204" s="43">
        <v>17</v>
      </c>
      <c r="D204" s="43">
        <v>17</v>
      </c>
      <c r="E204" s="43">
        <v>52</v>
      </c>
      <c r="F204" s="44" t="str">
        <f>VLOOKUP(B204,Master!$A$2:$G$284,7,TRUE)</f>
        <v>SOLOG</v>
      </c>
      <c r="G204" s="44" t="s">
        <v>1510</v>
      </c>
      <c r="H204" s="43" t="s">
        <v>1378</v>
      </c>
      <c r="I204" s="43" t="s">
        <v>1278</v>
      </c>
      <c r="J204" s="43" t="s">
        <v>1288</v>
      </c>
      <c r="K204" s="45" t="s">
        <v>1275</v>
      </c>
      <c r="L204" s="20" t="s">
        <v>1509</v>
      </c>
      <c r="M204" s="1" t="b">
        <v>0</v>
      </c>
    </row>
    <row r="205" spans="1:13" ht="30">
      <c r="A205" s="41">
        <v>204</v>
      </c>
      <c r="B205" s="47" t="s">
        <v>387</v>
      </c>
      <c r="C205" s="43">
        <v>7</v>
      </c>
      <c r="D205" s="43">
        <v>7</v>
      </c>
      <c r="E205" s="43">
        <v>47</v>
      </c>
      <c r="F205" s="44" t="str">
        <f>VLOOKUP(B205,Master!$A$2:$G$284,7,TRUE)</f>
        <v>SOLOG</v>
      </c>
      <c r="G205" s="44" t="s">
        <v>1511</v>
      </c>
      <c r="H205" s="43" t="s">
        <v>1378</v>
      </c>
      <c r="I205" s="43" t="s">
        <v>1278</v>
      </c>
      <c r="J205" s="43" t="s">
        <v>1288</v>
      </c>
      <c r="K205" s="45" t="s">
        <v>1275</v>
      </c>
      <c r="L205" s="20" t="s">
        <v>1509</v>
      </c>
      <c r="M205" s="1" t="b">
        <v>1</v>
      </c>
    </row>
    <row r="206" spans="1:13" ht="30">
      <c r="A206" s="41">
        <v>205</v>
      </c>
      <c r="B206" s="47" t="s">
        <v>387</v>
      </c>
      <c r="C206" s="43">
        <v>34</v>
      </c>
      <c r="D206" s="43">
        <v>34</v>
      </c>
      <c r="E206" s="43">
        <v>62</v>
      </c>
      <c r="F206" s="44" t="str">
        <f>VLOOKUP(B206,Master!$A$2:$G$284,7,TRUE)</f>
        <v>SOLOG</v>
      </c>
      <c r="G206" s="44" t="s">
        <v>1512</v>
      </c>
      <c r="H206" s="43" t="s">
        <v>1378</v>
      </c>
      <c r="I206" s="43" t="s">
        <v>1278</v>
      </c>
      <c r="J206" s="43" t="s">
        <v>1288</v>
      </c>
      <c r="K206" s="45" t="s">
        <v>1275</v>
      </c>
      <c r="L206" s="20" t="s">
        <v>1509</v>
      </c>
      <c r="M206" s="1" t="b">
        <v>0</v>
      </c>
    </row>
    <row r="207" spans="1:13" ht="30">
      <c r="A207" s="41">
        <v>206</v>
      </c>
      <c r="B207" s="47" t="s">
        <v>387</v>
      </c>
      <c r="C207" s="43">
        <v>13</v>
      </c>
      <c r="D207" s="43">
        <v>13</v>
      </c>
      <c r="E207" s="43">
        <v>50</v>
      </c>
      <c r="F207" s="44" t="str">
        <f>VLOOKUP(B207,Master!$A$2:$G$284,7,TRUE)</f>
        <v>SOLOG</v>
      </c>
      <c r="G207" s="44" t="s">
        <v>1513</v>
      </c>
      <c r="H207" s="43" t="s">
        <v>1378</v>
      </c>
      <c r="I207" s="43" t="s">
        <v>1278</v>
      </c>
      <c r="J207" s="43" t="s">
        <v>1288</v>
      </c>
      <c r="K207" s="45" t="s">
        <v>1275</v>
      </c>
      <c r="L207" s="20" t="s">
        <v>1509</v>
      </c>
      <c r="M207" s="1" t="b">
        <v>1</v>
      </c>
    </row>
    <row r="208" spans="1:13" ht="30">
      <c r="A208" s="41">
        <v>207</v>
      </c>
      <c r="B208" s="47" t="s">
        <v>387</v>
      </c>
      <c r="C208" s="43">
        <v>35</v>
      </c>
      <c r="D208" s="43">
        <v>35</v>
      </c>
      <c r="E208" s="43">
        <v>63</v>
      </c>
      <c r="F208" s="44" t="str">
        <f>VLOOKUP(B208,Master!$A$2:$G$284,7,TRUE)</f>
        <v>SOLOG</v>
      </c>
      <c r="G208" s="44" t="s">
        <v>1514</v>
      </c>
      <c r="H208" s="43" t="s">
        <v>1378</v>
      </c>
      <c r="I208" s="43" t="s">
        <v>1278</v>
      </c>
      <c r="J208" s="43" t="s">
        <v>1288</v>
      </c>
      <c r="K208" s="45" t="s">
        <v>1275</v>
      </c>
      <c r="L208" s="20" t="s">
        <v>1509</v>
      </c>
      <c r="M208" s="1" t="b">
        <v>1</v>
      </c>
    </row>
    <row r="209" spans="1:13" ht="30">
      <c r="A209" s="41">
        <v>208</v>
      </c>
      <c r="B209" s="47" t="s">
        <v>387</v>
      </c>
      <c r="C209" s="43">
        <v>31</v>
      </c>
      <c r="D209" s="43">
        <v>31</v>
      </c>
      <c r="E209" s="43">
        <v>60</v>
      </c>
      <c r="F209" s="44" t="str">
        <f>VLOOKUP(B209,Master!$A$2:$G$284,7,TRUE)</f>
        <v>SOLOG</v>
      </c>
      <c r="G209" s="44" t="s">
        <v>1515</v>
      </c>
      <c r="H209" s="43" t="s">
        <v>1378</v>
      </c>
      <c r="I209" s="43" t="s">
        <v>1278</v>
      </c>
      <c r="J209" s="43" t="s">
        <v>1288</v>
      </c>
      <c r="K209" s="45" t="s">
        <v>1275</v>
      </c>
      <c r="L209" s="20" t="s">
        <v>1509</v>
      </c>
      <c r="M209" s="1" t="b">
        <v>1</v>
      </c>
    </row>
    <row r="210" spans="1:13" ht="45">
      <c r="A210" s="41">
        <v>209</v>
      </c>
      <c r="B210" s="47" t="s">
        <v>387</v>
      </c>
      <c r="C210" s="48">
        <v>24</v>
      </c>
      <c r="D210" s="48">
        <v>24</v>
      </c>
      <c r="E210" s="48">
        <v>56</v>
      </c>
      <c r="F210" s="44" t="str">
        <f>VLOOKUP(B210,Master!$A$2:$G$284,7,TRUE)</f>
        <v>SOLOG</v>
      </c>
      <c r="G210" s="49" t="s">
        <v>1516</v>
      </c>
      <c r="H210" s="43" t="s">
        <v>1378</v>
      </c>
      <c r="I210" s="48" t="s">
        <v>1278</v>
      </c>
      <c r="J210" s="48" t="s">
        <v>1288</v>
      </c>
      <c r="K210" s="45" t="s">
        <v>1275</v>
      </c>
      <c r="L210" s="20" t="s">
        <v>1509</v>
      </c>
      <c r="M210" s="1" t="b">
        <v>0</v>
      </c>
    </row>
    <row r="211" spans="1:13" ht="45">
      <c r="A211" s="41">
        <v>210</v>
      </c>
      <c r="B211" s="47" t="s">
        <v>387</v>
      </c>
      <c r="C211" s="43">
        <v>37</v>
      </c>
      <c r="D211" s="43">
        <v>37</v>
      </c>
      <c r="E211" s="43">
        <v>65</v>
      </c>
      <c r="F211" s="44" t="str">
        <f>VLOOKUP(B211,Master!$A$2:$G$284,7,TRUE)</f>
        <v>SOLOG</v>
      </c>
      <c r="G211" s="44" t="s">
        <v>1517</v>
      </c>
      <c r="H211" s="43" t="s">
        <v>1378</v>
      </c>
      <c r="I211" s="43" t="s">
        <v>1278</v>
      </c>
      <c r="J211" s="43" t="s">
        <v>1288</v>
      </c>
      <c r="K211" s="45" t="s">
        <v>1275</v>
      </c>
      <c r="L211" s="20" t="s">
        <v>1509</v>
      </c>
      <c r="M211" s="1" t="b">
        <v>0</v>
      </c>
    </row>
    <row r="212" spans="1:13" ht="30">
      <c r="A212" s="41">
        <v>211</v>
      </c>
      <c r="B212" s="47" t="s">
        <v>387</v>
      </c>
      <c r="C212" s="43">
        <v>48</v>
      </c>
      <c r="D212" s="43">
        <v>48</v>
      </c>
      <c r="E212" s="43">
        <v>75</v>
      </c>
      <c r="F212" s="44" t="str">
        <f>VLOOKUP(B212,Master!$A$2:$G$284,7,TRUE)</f>
        <v>SOLOG</v>
      </c>
      <c r="G212" s="44" t="s">
        <v>1518</v>
      </c>
      <c r="H212" s="43" t="s">
        <v>1378</v>
      </c>
      <c r="I212" s="43" t="s">
        <v>1278</v>
      </c>
      <c r="J212" s="43" t="s">
        <v>1288</v>
      </c>
      <c r="K212" s="45" t="s">
        <v>1258</v>
      </c>
      <c r="L212" s="20" t="s">
        <v>1509</v>
      </c>
      <c r="M212" s="1" t="b">
        <v>1</v>
      </c>
    </row>
    <row r="213" spans="1:13" ht="30">
      <c r="A213" s="41">
        <v>212</v>
      </c>
      <c r="B213" s="47" t="s">
        <v>387</v>
      </c>
      <c r="C213" s="43">
        <v>65</v>
      </c>
      <c r="D213" s="43">
        <v>65</v>
      </c>
      <c r="E213" s="43">
        <v>66</v>
      </c>
      <c r="F213" s="44" t="str">
        <f>VLOOKUP(B213,Master!$A$2:$G$284,7,TRUE)</f>
        <v>SOLOG</v>
      </c>
      <c r="G213" s="44" t="s">
        <v>1519</v>
      </c>
      <c r="H213" s="43" t="s">
        <v>1378</v>
      </c>
      <c r="I213" s="43" t="s">
        <v>1278</v>
      </c>
      <c r="J213" s="43" t="s">
        <v>1288</v>
      </c>
      <c r="K213" s="45" t="s">
        <v>1258</v>
      </c>
      <c r="L213" s="20" t="s">
        <v>1509</v>
      </c>
      <c r="M213" s="1" t="b">
        <v>1</v>
      </c>
    </row>
    <row r="214" spans="1:13" ht="45">
      <c r="A214" s="41">
        <v>213</v>
      </c>
      <c r="B214" s="47" t="s">
        <v>387</v>
      </c>
      <c r="C214" s="48">
        <v>52</v>
      </c>
      <c r="D214" s="48">
        <v>52</v>
      </c>
      <c r="E214" s="48">
        <v>78</v>
      </c>
      <c r="F214" s="44" t="str">
        <f>VLOOKUP(B214,Master!$A$2:$G$284,7,TRUE)</f>
        <v>SOLOG</v>
      </c>
      <c r="G214" s="49" t="s">
        <v>1520</v>
      </c>
      <c r="H214" s="43" t="s">
        <v>1378</v>
      </c>
      <c r="I214" s="48" t="s">
        <v>1278</v>
      </c>
      <c r="J214" s="48" t="s">
        <v>1288</v>
      </c>
      <c r="K214" s="45" t="s">
        <v>1258</v>
      </c>
      <c r="L214" s="20" t="s">
        <v>1509</v>
      </c>
      <c r="M214" s="1" t="b">
        <v>1</v>
      </c>
    </row>
    <row r="215" spans="1:13" ht="45">
      <c r="A215" s="41">
        <v>214</v>
      </c>
      <c r="B215" s="47" t="s">
        <v>387</v>
      </c>
      <c r="C215" s="43">
        <v>58</v>
      </c>
      <c r="D215" s="43">
        <v>58</v>
      </c>
      <c r="E215" s="43">
        <v>84</v>
      </c>
      <c r="F215" s="44" t="str">
        <f>VLOOKUP(B215,Master!$A$2:$G$284,7,TRUE)</f>
        <v>SOLOG</v>
      </c>
      <c r="G215" s="44" t="s">
        <v>1521</v>
      </c>
      <c r="H215" s="43" t="s">
        <v>1378</v>
      </c>
      <c r="I215" s="43" t="s">
        <v>1278</v>
      </c>
      <c r="J215" s="43" t="s">
        <v>1288</v>
      </c>
      <c r="K215" s="45" t="s">
        <v>1258</v>
      </c>
      <c r="L215" s="20" t="s">
        <v>1509</v>
      </c>
      <c r="M215" s="1" t="b">
        <v>1</v>
      </c>
    </row>
    <row r="216" spans="1:13" ht="45">
      <c r="A216" s="41">
        <v>215</v>
      </c>
      <c r="B216" s="47" t="s">
        <v>387</v>
      </c>
      <c r="C216" s="43">
        <v>58</v>
      </c>
      <c r="D216" s="43">
        <v>58</v>
      </c>
      <c r="E216" s="43">
        <v>83</v>
      </c>
      <c r="F216" s="44" t="str">
        <f>VLOOKUP(B216,Master!$A$2:$G$284,7,TRUE)</f>
        <v>SOLOG</v>
      </c>
      <c r="G216" s="44" t="s">
        <v>1522</v>
      </c>
      <c r="H216" s="43" t="s">
        <v>1378</v>
      </c>
      <c r="I216" s="43" t="s">
        <v>1278</v>
      </c>
      <c r="J216" s="43" t="s">
        <v>1288</v>
      </c>
      <c r="K216" s="45" t="s">
        <v>1258</v>
      </c>
      <c r="L216" s="20" t="s">
        <v>1509</v>
      </c>
      <c r="M216" s="1" t="b">
        <v>0</v>
      </c>
    </row>
    <row r="217" spans="1:13" ht="30">
      <c r="A217" s="41">
        <v>216</v>
      </c>
      <c r="B217" s="47" t="s">
        <v>387</v>
      </c>
      <c r="C217" s="43">
        <v>42</v>
      </c>
      <c r="D217" s="43">
        <v>42</v>
      </c>
      <c r="E217" s="43">
        <v>70</v>
      </c>
      <c r="F217" s="44" t="str">
        <f>VLOOKUP(B217,Master!$A$2:$G$284,7,TRUE)</f>
        <v>SOLOG</v>
      </c>
      <c r="G217" s="44" t="s">
        <v>1523</v>
      </c>
      <c r="H217" s="43" t="s">
        <v>1378</v>
      </c>
      <c r="I217" s="43" t="s">
        <v>1278</v>
      </c>
      <c r="J217" s="43" t="s">
        <v>1288</v>
      </c>
      <c r="K217" s="45" t="s">
        <v>1258</v>
      </c>
      <c r="L217" s="20" t="s">
        <v>1509</v>
      </c>
      <c r="M217" s="1" t="b">
        <v>0</v>
      </c>
    </row>
    <row r="218" spans="1:13" ht="45">
      <c r="A218" s="41">
        <v>217</v>
      </c>
      <c r="B218" s="47" t="s">
        <v>387</v>
      </c>
      <c r="C218" s="43">
        <v>42</v>
      </c>
      <c r="D218" s="43">
        <v>42</v>
      </c>
      <c r="E218" s="43">
        <v>69</v>
      </c>
      <c r="F218" s="44" t="str">
        <f>VLOOKUP(B218,Master!$A$2:$G$284,7,TRUE)</f>
        <v>SOLOG</v>
      </c>
      <c r="G218" s="44" t="s">
        <v>1524</v>
      </c>
      <c r="H218" s="43" t="s">
        <v>1378</v>
      </c>
      <c r="I218" s="43" t="s">
        <v>1278</v>
      </c>
      <c r="J218" s="43" t="s">
        <v>1288</v>
      </c>
      <c r="K218" s="45" t="s">
        <v>1258</v>
      </c>
      <c r="L218" s="20" t="s">
        <v>1509</v>
      </c>
      <c r="M218" s="1" t="b">
        <v>0</v>
      </c>
    </row>
    <row r="219" spans="1:13" ht="30">
      <c r="A219" s="41">
        <v>218</v>
      </c>
      <c r="B219" s="47" t="s">
        <v>387</v>
      </c>
      <c r="C219" s="43">
        <v>61</v>
      </c>
      <c r="D219" s="43">
        <v>61</v>
      </c>
      <c r="E219" s="43">
        <v>86</v>
      </c>
      <c r="F219" s="44" t="str">
        <f>VLOOKUP(B219,Master!$A$2:$G$284,7,TRUE)</f>
        <v>SOLOG</v>
      </c>
      <c r="G219" s="44" t="s">
        <v>1525</v>
      </c>
      <c r="H219" s="43" t="s">
        <v>1378</v>
      </c>
      <c r="I219" s="43" t="s">
        <v>1278</v>
      </c>
      <c r="J219" s="43" t="s">
        <v>1288</v>
      </c>
      <c r="K219" s="45" t="s">
        <v>1258</v>
      </c>
      <c r="L219" s="20" t="s">
        <v>1509</v>
      </c>
      <c r="M219" s="1" t="b">
        <v>0</v>
      </c>
    </row>
    <row r="220" spans="1:13" ht="30">
      <c r="A220" s="41">
        <v>219</v>
      </c>
      <c r="B220" s="47" t="s">
        <v>387</v>
      </c>
      <c r="C220" s="48">
        <v>66</v>
      </c>
      <c r="D220" s="48">
        <v>66</v>
      </c>
      <c r="E220" s="48">
        <v>71</v>
      </c>
      <c r="F220" s="44" t="str">
        <f>VLOOKUP(B220,Master!$A$2:$G$284,7,TRUE)</f>
        <v>SOLOG</v>
      </c>
      <c r="G220" s="49" t="s">
        <v>1526</v>
      </c>
      <c r="H220" s="43" t="s">
        <v>1378</v>
      </c>
      <c r="I220" s="48" t="s">
        <v>1278</v>
      </c>
      <c r="J220" s="48" t="s">
        <v>1288</v>
      </c>
      <c r="K220" s="45" t="s">
        <v>1258</v>
      </c>
      <c r="L220" s="20" t="s">
        <v>1509</v>
      </c>
      <c r="M220" s="1" t="b">
        <v>0</v>
      </c>
    </row>
    <row r="221" spans="1:13" ht="45">
      <c r="A221" s="41">
        <v>220</v>
      </c>
      <c r="B221" s="47" t="s">
        <v>393</v>
      </c>
      <c r="C221" s="43">
        <v>13</v>
      </c>
      <c r="D221" s="43">
        <v>13</v>
      </c>
      <c r="E221" s="43">
        <v>6</v>
      </c>
      <c r="F221" s="44" t="str">
        <f>VLOOKUP(B221,Master!$A$2:$G$284,7,TRUE)</f>
        <v>LALOW</v>
      </c>
      <c r="G221" s="44" t="s">
        <v>1527</v>
      </c>
      <c r="H221" s="43" t="s">
        <v>1528</v>
      </c>
      <c r="I221" s="43" t="s">
        <v>1278</v>
      </c>
      <c r="J221" s="43" t="s">
        <v>1288</v>
      </c>
      <c r="K221" s="45" t="s">
        <v>1275</v>
      </c>
      <c r="L221" s="20" t="s">
        <v>1509</v>
      </c>
      <c r="M221" s="1" t="b">
        <v>0</v>
      </c>
    </row>
    <row r="222" spans="1:13" ht="45">
      <c r="A222" s="41">
        <v>221</v>
      </c>
      <c r="B222" s="47" t="s">
        <v>393</v>
      </c>
      <c r="C222" s="48">
        <v>6</v>
      </c>
      <c r="D222" s="48">
        <v>6</v>
      </c>
      <c r="E222" s="48">
        <v>3</v>
      </c>
      <c r="F222" s="44" t="str">
        <f>VLOOKUP(B222,Master!$A$2:$G$284,7,TRUE)</f>
        <v>LALOW</v>
      </c>
      <c r="G222" s="49" t="s">
        <v>1529</v>
      </c>
      <c r="H222" s="43" t="s">
        <v>1528</v>
      </c>
      <c r="I222" s="48" t="s">
        <v>1278</v>
      </c>
      <c r="J222" s="48" t="s">
        <v>1288</v>
      </c>
      <c r="K222" s="45" t="s">
        <v>1275</v>
      </c>
      <c r="L222" s="20" t="s">
        <v>1509</v>
      </c>
      <c r="M222" s="1" t="b">
        <v>1</v>
      </c>
    </row>
    <row r="223" spans="1:13" ht="30">
      <c r="A223" s="41">
        <v>222</v>
      </c>
      <c r="B223" s="47" t="s">
        <v>393</v>
      </c>
      <c r="C223" s="43">
        <v>3</v>
      </c>
      <c r="D223" s="43">
        <v>3</v>
      </c>
      <c r="E223" s="43">
        <v>1</v>
      </c>
      <c r="F223" s="44" t="str">
        <f>VLOOKUP(B223,Master!$A$2:$G$284,7,TRUE)</f>
        <v>LALOW</v>
      </c>
      <c r="G223" s="44" t="s">
        <v>1530</v>
      </c>
      <c r="H223" s="43" t="s">
        <v>1528</v>
      </c>
      <c r="I223" s="43" t="s">
        <v>1278</v>
      </c>
      <c r="J223" s="43" t="s">
        <v>1288</v>
      </c>
      <c r="K223" s="45" t="s">
        <v>1275</v>
      </c>
      <c r="L223" s="20" t="s">
        <v>1509</v>
      </c>
      <c r="M223" s="1" t="b">
        <v>1</v>
      </c>
    </row>
    <row r="224" spans="1:13" ht="30">
      <c r="A224" s="41">
        <v>223</v>
      </c>
      <c r="B224" s="47" t="s">
        <v>393</v>
      </c>
      <c r="C224" s="43">
        <v>9</v>
      </c>
      <c r="D224" s="43">
        <v>9</v>
      </c>
      <c r="E224" s="43">
        <v>5</v>
      </c>
      <c r="F224" s="44" t="str">
        <f>VLOOKUP(B224,Master!$A$2:$G$284,7,TRUE)</f>
        <v>LALOW</v>
      </c>
      <c r="G224" s="44" t="s">
        <v>1531</v>
      </c>
      <c r="H224" s="43" t="s">
        <v>1528</v>
      </c>
      <c r="I224" s="43" t="s">
        <v>1278</v>
      </c>
      <c r="J224" s="43" t="s">
        <v>1288</v>
      </c>
      <c r="K224" s="45" t="s">
        <v>1275</v>
      </c>
      <c r="L224" s="20" t="s">
        <v>1509</v>
      </c>
      <c r="M224" s="1" t="b">
        <v>1</v>
      </c>
    </row>
    <row r="225" spans="1:13" ht="30">
      <c r="A225" s="41">
        <v>224</v>
      </c>
      <c r="B225" s="47" t="s">
        <v>393</v>
      </c>
      <c r="C225" s="43">
        <v>17</v>
      </c>
      <c r="D225" s="43">
        <v>17</v>
      </c>
      <c r="E225" s="43">
        <v>12</v>
      </c>
      <c r="F225" s="44" t="str">
        <f>VLOOKUP(B225,Master!$A$2:$G$284,7,TRUE)</f>
        <v>LALOW</v>
      </c>
      <c r="G225" s="44" t="s">
        <v>1532</v>
      </c>
      <c r="H225" s="43" t="s">
        <v>1528</v>
      </c>
      <c r="I225" s="43" t="s">
        <v>1278</v>
      </c>
      <c r="J225" s="43" t="s">
        <v>1288</v>
      </c>
      <c r="K225" s="45" t="s">
        <v>1258</v>
      </c>
      <c r="L225" s="20" t="s">
        <v>1509</v>
      </c>
      <c r="M225" s="1" t="b">
        <v>0</v>
      </c>
    </row>
    <row r="226" spans="1:13" ht="45">
      <c r="A226" s="41">
        <v>225</v>
      </c>
      <c r="B226" s="47" t="s">
        <v>393</v>
      </c>
      <c r="C226" s="48">
        <v>32</v>
      </c>
      <c r="D226" s="48">
        <v>32</v>
      </c>
      <c r="E226" s="48">
        <v>8</v>
      </c>
      <c r="F226" s="44" t="str">
        <f>VLOOKUP(B226,Master!$A$2:$G$284,7,TRUE)</f>
        <v>LALOW</v>
      </c>
      <c r="G226" s="49" t="s">
        <v>1533</v>
      </c>
      <c r="H226" s="43" t="s">
        <v>1528</v>
      </c>
      <c r="I226" s="48" t="s">
        <v>1278</v>
      </c>
      <c r="J226" s="48" t="s">
        <v>1288</v>
      </c>
      <c r="K226" s="45" t="s">
        <v>1258</v>
      </c>
      <c r="L226" s="20" t="s">
        <v>1509</v>
      </c>
      <c r="M226" s="1" t="b">
        <v>1</v>
      </c>
    </row>
    <row r="227" spans="1:13" ht="30">
      <c r="A227" s="41">
        <v>226</v>
      </c>
      <c r="B227" s="47" t="s">
        <v>393</v>
      </c>
      <c r="C227" s="43">
        <v>36</v>
      </c>
      <c r="D227" s="43">
        <v>36</v>
      </c>
      <c r="E227" s="43">
        <v>11</v>
      </c>
      <c r="F227" s="44" t="str">
        <f>VLOOKUP(B227,Master!$A$2:$G$284,7,TRUE)</f>
        <v>LALOW</v>
      </c>
      <c r="G227" s="44" t="s">
        <v>1534</v>
      </c>
      <c r="H227" s="43" t="s">
        <v>1528</v>
      </c>
      <c r="I227" s="43" t="s">
        <v>1278</v>
      </c>
      <c r="J227" s="43" t="s">
        <v>1288</v>
      </c>
      <c r="K227" s="45" t="s">
        <v>1258</v>
      </c>
      <c r="L227" s="20" t="s">
        <v>1509</v>
      </c>
      <c r="M227" s="1" t="b">
        <v>0</v>
      </c>
    </row>
    <row r="228" spans="1:13" ht="45">
      <c r="A228" s="41">
        <v>227</v>
      </c>
      <c r="B228" s="47" t="s">
        <v>393</v>
      </c>
      <c r="C228" s="43">
        <v>35</v>
      </c>
      <c r="D228" s="43">
        <v>35</v>
      </c>
      <c r="E228" s="43">
        <v>10</v>
      </c>
      <c r="F228" s="44" t="str">
        <f>VLOOKUP(B228,Master!$A$2:$G$284,7,TRUE)</f>
        <v>LALOW</v>
      </c>
      <c r="G228" s="44" t="s">
        <v>1535</v>
      </c>
      <c r="H228" s="43" t="s">
        <v>1528</v>
      </c>
      <c r="I228" s="43" t="s">
        <v>1278</v>
      </c>
      <c r="J228" s="43" t="s">
        <v>1288</v>
      </c>
      <c r="K228" s="45" t="s">
        <v>1258</v>
      </c>
      <c r="L228" s="20" t="s">
        <v>1509</v>
      </c>
      <c r="M228" s="1" t="b">
        <v>0</v>
      </c>
    </row>
    <row r="229" spans="1:13" ht="30">
      <c r="A229" s="41">
        <v>228</v>
      </c>
      <c r="B229" s="47" t="s">
        <v>396</v>
      </c>
      <c r="C229" s="43">
        <v>6</v>
      </c>
      <c r="D229" s="43">
        <v>6</v>
      </c>
      <c r="E229" s="43">
        <v>2</v>
      </c>
      <c r="F229" s="44" t="str">
        <f>VLOOKUP(B229,Master!$A$2:$G$284,7,TRUE)</f>
        <v>MOTABANG</v>
      </c>
      <c r="G229" s="44" t="s">
        <v>1536</v>
      </c>
      <c r="H229" s="43" t="s">
        <v>1537</v>
      </c>
      <c r="I229" s="43" t="s">
        <v>1278</v>
      </c>
      <c r="J229" s="43" t="s">
        <v>1288</v>
      </c>
      <c r="K229" s="45" t="s">
        <v>1275</v>
      </c>
      <c r="L229" s="20" t="s">
        <v>1538</v>
      </c>
      <c r="M229" s="1" t="b">
        <v>1</v>
      </c>
    </row>
    <row r="230" spans="1:13" ht="45">
      <c r="A230" s="41">
        <v>229</v>
      </c>
      <c r="B230" s="47" t="s">
        <v>396</v>
      </c>
      <c r="C230" s="43">
        <v>21</v>
      </c>
      <c r="D230" s="43">
        <v>21</v>
      </c>
      <c r="E230" s="43">
        <v>6</v>
      </c>
      <c r="F230" s="44" t="str">
        <f>VLOOKUP(B230,Master!$A$2:$G$284,7,TRUE)</f>
        <v>MOTABANG</v>
      </c>
      <c r="G230" s="44" t="s">
        <v>1539</v>
      </c>
      <c r="H230" s="43" t="s">
        <v>1537</v>
      </c>
      <c r="I230" s="43" t="s">
        <v>1278</v>
      </c>
      <c r="J230" s="43" t="s">
        <v>1288</v>
      </c>
      <c r="K230" s="45" t="s">
        <v>1275</v>
      </c>
      <c r="L230" s="20" t="s">
        <v>1538</v>
      </c>
      <c r="M230" s="1" t="b">
        <v>1</v>
      </c>
    </row>
    <row r="231" spans="1:13" ht="45">
      <c r="A231" s="41">
        <v>230</v>
      </c>
      <c r="B231" s="47" t="s">
        <v>396</v>
      </c>
      <c r="C231" s="43">
        <v>42</v>
      </c>
      <c r="D231" s="43">
        <v>42</v>
      </c>
      <c r="E231" s="43">
        <v>12</v>
      </c>
      <c r="F231" s="44" t="str">
        <f>VLOOKUP(B231,Master!$A$2:$G$284,7,TRUE)</f>
        <v>MOTABANG</v>
      </c>
      <c r="G231" s="44" t="s">
        <v>1540</v>
      </c>
      <c r="H231" s="43" t="s">
        <v>1537</v>
      </c>
      <c r="I231" s="43" t="s">
        <v>1278</v>
      </c>
      <c r="J231" s="43" t="s">
        <v>1288</v>
      </c>
      <c r="K231" s="45" t="s">
        <v>1258</v>
      </c>
      <c r="L231" s="20" t="s">
        <v>1538</v>
      </c>
      <c r="M231" s="1" t="b">
        <v>0</v>
      </c>
    </row>
    <row r="232" spans="1:13" ht="45">
      <c r="A232" s="41">
        <v>231</v>
      </c>
      <c r="B232" s="47" t="s">
        <v>396</v>
      </c>
      <c r="C232" s="43">
        <v>59</v>
      </c>
      <c r="D232" s="43">
        <v>59</v>
      </c>
      <c r="E232" s="43">
        <v>14</v>
      </c>
      <c r="F232" s="44" t="str">
        <f>VLOOKUP(B232,Master!$A$2:$G$284,7,TRUE)</f>
        <v>MOTABANG</v>
      </c>
      <c r="G232" s="44" t="s">
        <v>1541</v>
      </c>
      <c r="H232" s="43" t="s">
        <v>1537</v>
      </c>
      <c r="I232" s="43" t="s">
        <v>1278</v>
      </c>
      <c r="J232" s="43" t="s">
        <v>1288</v>
      </c>
      <c r="K232" s="45" t="s">
        <v>1258</v>
      </c>
      <c r="L232" s="20" t="s">
        <v>1538</v>
      </c>
      <c r="M232" s="1" t="b">
        <v>0</v>
      </c>
    </row>
    <row r="233" spans="1:13" ht="45">
      <c r="A233" s="41">
        <v>232</v>
      </c>
      <c r="B233" s="47" t="s">
        <v>400</v>
      </c>
      <c r="C233" s="43">
        <v>1</v>
      </c>
      <c r="D233" s="43">
        <v>1</v>
      </c>
      <c r="E233" s="43">
        <v>13</v>
      </c>
      <c r="F233" s="44" t="str">
        <f>VLOOKUP(B233,Master!$A$2:$G$284,7,TRUE)</f>
        <v>PINOGALUMAN</v>
      </c>
      <c r="G233" s="44" t="s">
        <v>1542</v>
      </c>
      <c r="H233" s="43" t="s">
        <v>1290</v>
      </c>
      <c r="I233" s="43" t="s">
        <v>1278</v>
      </c>
      <c r="J233" s="43" t="s">
        <v>1288</v>
      </c>
      <c r="K233" s="45" t="s">
        <v>1275</v>
      </c>
      <c r="L233" s="20" t="s">
        <v>1264</v>
      </c>
      <c r="M233" s="1" t="b">
        <v>1</v>
      </c>
    </row>
    <row r="234" spans="1:13" ht="45">
      <c r="A234" s="41">
        <v>233</v>
      </c>
      <c r="B234" s="47" t="s">
        <v>400</v>
      </c>
      <c r="C234" s="48">
        <v>25</v>
      </c>
      <c r="D234" s="48">
        <v>25</v>
      </c>
      <c r="E234" s="48">
        <v>10</v>
      </c>
      <c r="F234" s="44" t="str">
        <f>VLOOKUP(B234,Master!$A$2:$G$284,7,TRUE)</f>
        <v>PINOGALUMAN</v>
      </c>
      <c r="G234" s="49" t="s">
        <v>1543</v>
      </c>
      <c r="H234" s="43" t="s">
        <v>1290</v>
      </c>
      <c r="I234" s="48" t="s">
        <v>1278</v>
      </c>
      <c r="J234" s="48" t="s">
        <v>1288</v>
      </c>
      <c r="K234" s="45" t="s">
        <v>1275</v>
      </c>
      <c r="L234" s="20" t="s">
        <v>1264</v>
      </c>
      <c r="M234" s="1" t="b">
        <v>1</v>
      </c>
    </row>
    <row r="235" spans="1:13" ht="30">
      <c r="A235" s="41">
        <v>234</v>
      </c>
      <c r="B235" s="47" t="s">
        <v>400</v>
      </c>
      <c r="C235" s="43">
        <v>9</v>
      </c>
      <c r="D235" s="43">
        <v>9</v>
      </c>
      <c r="E235" s="43">
        <v>3</v>
      </c>
      <c r="F235" s="44" t="str">
        <f>VLOOKUP(B235,Master!$A$2:$G$284,7,TRUE)</f>
        <v>PINOGALUMAN</v>
      </c>
      <c r="G235" s="44" t="s">
        <v>1544</v>
      </c>
      <c r="H235" s="43" t="s">
        <v>1290</v>
      </c>
      <c r="I235" s="43" t="s">
        <v>1278</v>
      </c>
      <c r="J235" s="43" t="s">
        <v>1288</v>
      </c>
      <c r="K235" s="45" t="s">
        <v>1275</v>
      </c>
      <c r="L235" s="20" t="s">
        <v>1264</v>
      </c>
      <c r="M235" s="1" t="b">
        <v>1</v>
      </c>
    </row>
    <row r="236" spans="1:13" ht="45">
      <c r="A236" s="41">
        <v>235</v>
      </c>
      <c r="B236" s="47" t="s">
        <v>400</v>
      </c>
      <c r="C236" s="48">
        <v>20</v>
      </c>
      <c r="D236" s="48">
        <v>20</v>
      </c>
      <c r="E236" s="48">
        <v>8</v>
      </c>
      <c r="F236" s="44" t="str">
        <f>VLOOKUP(B236,Master!$A$2:$G$284,7,TRUE)</f>
        <v>PINOGALUMAN</v>
      </c>
      <c r="G236" s="49" t="s">
        <v>1545</v>
      </c>
      <c r="H236" s="43" t="s">
        <v>1290</v>
      </c>
      <c r="I236" s="48" t="s">
        <v>1278</v>
      </c>
      <c r="J236" s="48" t="s">
        <v>1288</v>
      </c>
      <c r="K236" s="45" t="s">
        <v>1275</v>
      </c>
      <c r="L236" s="20" t="s">
        <v>1264</v>
      </c>
      <c r="M236" s="1" t="b">
        <v>0</v>
      </c>
    </row>
    <row r="237" spans="1:13" ht="45">
      <c r="A237" s="41">
        <v>236</v>
      </c>
      <c r="B237" s="47" t="s">
        <v>400</v>
      </c>
      <c r="C237" s="43">
        <v>11</v>
      </c>
      <c r="D237" s="43">
        <v>11</v>
      </c>
      <c r="E237" s="43">
        <v>5</v>
      </c>
      <c r="F237" s="44" t="str">
        <f>VLOOKUP(B237,Master!$A$2:$G$284,7,TRUE)</f>
        <v>PINOGALUMAN</v>
      </c>
      <c r="G237" s="44" t="s">
        <v>1546</v>
      </c>
      <c r="H237" s="43" t="s">
        <v>1290</v>
      </c>
      <c r="I237" s="43" t="s">
        <v>1278</v>
      </c>
      <c r="J237" s="43" t="s">
        <v>1288</v>
      </c>
      <c r="K237" s="45" t="s">
        <v>1275</v>
      </c>
      <c r="L237" s="20" t="s">
        <v>1264</v>
      </c>
      <c r="M237" s="1" t="b">
        <v>1</v>
      </c>
    </row>
    <row r="238" spans="1:13" ht="30">
      <c r="A238" s="41">
        <v>237</v>
      </c>
      <c r="B238" s="47" t="s">
        <v>400</v>
      </c>
      <c r="C238" s="48">
        <v>7</v>
      </c>
      <c r="D238" s="48">
        <v>7</v>
      </c>
      <c r="E238" s="48">
        <v>7</v>
      </c>
      <c r="F238" s="44" t="str">
        <f>VLOOKUP(B238,Master!$A$2:$G$284,7,TRUE)</f>
        <v>PINOGALUMAN</v>
      </c>
      <c r="G238" s="49" t="s">
        <v>1547</v>
      </c>
      <c r="H238" s="43" t="s">
        <v>1290</v>
      </c>
      <c r="I238" s="48" t="s">
        <v>1278</v>
      </c>
      <c r="J238" s="48" t="s">
        <v>1288</v>
      </c>
      <c r="K238" s="45" t="s">
        <v>1275</v>
      </c>
      <c r="L238" s="20" t="s">
        <v>1264</v>
      </c>
      <c r="M238" s="1" t="b">
        <v>1</v>
      </c>
    </row>
    <row r="239" spans="1:13" ht="30">
      <c r="A239" s="41">
        <v>238</v>
      </c>
      <c r="B239" s="47" t="s">
        <v>400</v>
      </c>
      <c r="C239" s="43">
        <v>17</v>
      </c>
      <c r="D239" s="43">
        <v>17</v>
      </c>
      <c r="E239" s="43">
        <v>17</v>
      </c>
      <c r="F239" s="44" t="str">
        <f>VLOOKUP(B239,Master!$A$2:$G$284,7,TRUE)</f>
        <v>PINOGALUMAN</v>
      </c>
      <c r="G239" s="44" t="s">
        <v>1548</v>
      </c>
      <c r="H239" s="43" t="s">
        <v>1290</v>
      </c>
      <c r="I239" s="43" t="s">
        <v>1278</v>
      </c>
      <c r="J239" s="43" t="s">
        <v>1288</v>
      </c>
      <c r="K239" s="45" t="s">
        <v>1258</v>
      </c>
      <c r="L239" s="20" t="s">
        <v>1264</v>
      </c>
      <c r="M239" s="1" t="b">
        <v>1</v>
      </c>
    </row>
    <row r="240" spans="1:13" ht="45">
      <c r="A240" s="41">
        <v>239</v>
      </c>
      <c r="B240" s="47" t="s">
        <v>400</v>
      </c>
      <c r="C240" s="43">
        <v>47</v>
      </c>
      <c r="D240" s="43">
        <v>47</v>
      </c>
      <c r="E240" s="43">
        <v>47</v>
      </c>
      <c r="F240" s="44" t="str">
        <f>VLOOKUP(B240,Master!$A$2:$G$284,7,TRUE)</f>
        <v>PINOGALUMAN</v>
      </c>
      <c r="G240" s="44" t="s">
        <v>1549</v>
      </c>
      <c r="H240" s="43" t="s">
        <v>1290</v>
      </c>
      <c r="I240" s="43" t="s">
        <v>1278</v>
      </c>
      <c r="J240" s="43" t="s">
        <v>1288</v>
      </c>
      <c r="K240" s="45" t="s">
        <v>1258</v>
      </c>
      <c r="L240" s="20" t="s">
        <v>1264</v>
      </c>
      <c r="M240" s="1" t="b">
        <v>0</v>
      </c>
    </row>
    <row r="241" spans="1:13" ht="30">
      <c r="A241" s="41">
        <v>240</v>
      </c>
      <c r="B241" s="47" t="s">
        <v>400</v>
      </c>
      <c r="C241" s="43">
        <v>54</v>
      </c>
      <c r="D241" s="43">
        <v>54</v>
      </c>
      <c r="E241" s="43">
        <v>54</v>
      </c>
      <c r="F241" s="44" t="str">
        <f>VLOOKUP(B241,Master!$A$2:$G$284,7,TRUE)</f>
        <v>PINOGALUMAN</v>
      </c>
      <c r="G241" s="44" t="s">
        <v>1550</v>
      </c>
      <c r="H241" s="43" t="s">
        <v>1290</v>
      </c>
      <c r="I241" s="43" t="s">
        <v>1278</v>
      </c>
      <c r="J241" s="43" t="s">
        <v>1288</v>
      </c>
      <c r="K241" s="45" t="s">
        <v>1258</v>
      </c>
      <c r="L241" s="20" t="s">
        <v>1264</v>
      </c>
      <c r="M241" s="1" t="b">
        <v>0</v>
      </c>
    </row>
    <row r="242" spans="1:13" ht="30">
      <c r="A242" s="41">
        <v>241</v>
      </c>
      <c r="B242" s="47" t="s">
        <v>400</v>
      </c>
      <c r="C242" s="48">
        <v>21</v>
      </c>
      <c r="D242" s="48">
        <v>21</v>
      </c>
      <c r="E242" s="48">
        <v>21</v>
      </c>
      <c r="F242" s="44" t="str">
        <f>VLOOKUP(B242,Master!$A$2:$G$284,7,TRUE)</f>
        <v>PINOGALUMAN</v>
      </c>
      <c r="G242" s="49" t="s">
        <v>1551</v>
      </c>
      <c r="H242" s="43" t="s">
        <v>1290</v>
      </c>
      <c r="I242" s="48" t="s">
        <v>1278</v>
      </c>
      <c r="J242" s="48" t="s">
        <v>1288</v>
      </c>
      <c r="K242" s="45" t="s">
        <v>1258</v>
      </c>
      <c r="L242" s="20" t="s">
        <v>1264</v>
      </c>
      <c r="M242" s="1" t="b">
        <v>0</v>
      </c>
    </row>
    <row r="243" spans="1:13" ht="30">
      <c r="A243" s="41">
        <v>242</v>
      </c>
      <c r="B243" s="47" t="s">
        <v>400</v>
      </c>
      <c r="C243" s="43">
        <v>52</v>
      </c>
      <c r="D243" s="43">
        <v>52</v>
      </c>
      <c r="E243" s="43">
        <v>52</v>
      </c>
      <c r="F243" s="44" t="str">
        <f>VLOOKUP(B243,Master!$A$2:$G$284,7,TRUE)</f>
        <v>PINOGALUMAN</v>
      </c>
      <c r="G243" s="44" t="s">
        <v>1552</v>
      </c>
      <c r="H243" s="43" t="s">
        <v>1290</v>
      </c>
      <c r="I243" s="43" t="s">
        <v>1278</v>
      </c>
      <c r="J243" s="43" t="s">
        <v>1288</v>
      </c>
      <c r="K243" s="45" t="s">
        <v>1258</v>
      </c>
      <c r="L243" s="20" t="s">
        <v>1264</v>
      </c>
      <c r="M243" s="1" t="b">
        <v>0</v>
      </c>
    </row>
    <row r="244" spans="1:13" ht="45">
      <c r="A244" s="41">
        <v>243</v>
      </c>
      <c r="B244" s="47" t="s">
        <v>400</v>
      </c>
      <c r="C244" s="43">
        <v>38</v>
      </c>
      <c r="D244" s="43">
        <v>38</v>
      </c>
      <c r="E244" s="43">
        <v>38</v>
      </c>
      <c r="F244" s="44" t="str">
        <f>VLOOKUP(B244,Master!$A$2:$G$284,7,TRUE)</f>
        <v>PINOGALUMAN</v>
      </c>
      <c r="G244" s="44" t="s">
        <v>1553</v>
      </c>
      <c r="H244" s="43" t="s">
        <v>1290</v>
      </c>
      <c r="I244" s="43" t="s">
        <v>1278</v>
      </c>
      <c r="J244" s="43" t="s">
        <v>1288</v>
      </c>
      <c r="K244" s="45" t="s">
        <v>1258</v>
      </c>
      <c r="L244" s="20" t="s">
        <v>1264</v>
      </c>
      <c r="M244" s="1" t="b">
        <v>0</v>
      </c>
    </row>
    <row r="245" spans="1:13" ht="45">
      <c r="A245" s="41">
        <v>244</v>
      </c>
      <c r="B245" s="47" t="s">
        <v>404</v>
      </c>
      <c r="C245" s="43">
        <v>8</v>
      </c>
      <c r="D245" s="43">
        <v>8</v>
      </c>
      <c r="E245" s="43">
        <v>2</v>
      </c>
      <c r="F245" s="44" t="str">
        <f>VLOOKUP(B245,Master!$A$2:$G$284,7,TRUE)</f>
        <v>LABUAN UKI</v>
      </c>
      <c r="G245" s="44" t="s">
        <v>1554</v>
      </c>
      <c r="H245" s="43" t="s">
        <v>1555</v>
      </c>
      <c r="I245" s="43" t="s">
        <v>1278</v>
      </c>
      <c r="J245" s="43" t="s">
        <v>1279</v>
      </c>
      <c r="K245" s="45" t="s">
        <v>1275</v>
      </c>
      <c r="L245" s="20" t="s">
        <v>1264</v>
      </c>
      <c r="M245" s="1" t="b">
        <v>1</v>
      </c>
    </row>
    <row r="246" spans="1:13" ht="45">
      <c r="A246" s="41">
        <v>245</v>
      </c>
      <c r="B246" s="47" t="s">
        <v>404</v>
      </c>
      <c r="C246" s="48">
        <v>6</v>
      </c>
      <c r="D246" s="48">
        <v>6</v>
      </c>
      <c r="E246" s="48">
        <v>1</v>
      </c>
      <c r="F246" s="44" t="str">
        <f>VLOOKUP(B246,Master!$A$2:$G$284,7,TRUE)</f>
        <v>LABUAN UKI</v>
      </c>
      <c r="G246" s="49" t="s">
        <v>1556</v>
      </c>
      <c r="H246" s="43" t="s">
        <v>1555</v>
      </c>
      <c r="I246" s="48" t="s">
        <v>1278</v>
      </c>
      <c r="J246" s="48" t="s">
        <v>1279</v>
      </c>
      <c r="K246" s="45" t="s">
        <v>1275</v>
      </c>
      <c r="L246" s="20" t="s">
        <v>1264</v>
      </c>
      <c r="M246" s="1" t="b">
        <v>1</v>
      </c>
    </row>
    <row r="247" spans="1:13" ht="30">
      <c r="A247" s="41">
        <v>246</v>
      </c>
      <c r="B247" s="47" t="s">
        <v>404</v>
      </c>
      <c r="C247" s="43">
        <v>19</v>
      </c>
      <c r="D247" s="43">
        <v>19</v>
      </c>
      <c r="E247" s="43">
        <v>20</v>
      </c>
      <c r="F247" s="44" t="str">
        <f>VLOOKUP(B247,Master!$A$2:$G$284,7,TRUE)</f>
        <v>LABUAN UKI</v>
      </c>
      <c r="G247" s="44" t="s">
        <v>1557</v>
      </c>
      <c r="H247" s="43" t="s">
        <v>1555</v>
      </c>
      <c r="I247" s="43" t="s">
        <v>1278</v>
      </c>
      <c r="J247" s="43" t="s">
        <v>1279</v>
      </c>
      <c r="K247" s="45" t="s">
        <v>1258</v>
      </c>
      <c r="L247" s="20" t="s">
        <v>1264</v>
      </c>
      <c r="M247" s="1" t="b">
        <v>0</v>
      </c>
    </row>
    <row r="248" spans="1:13" ht="30">
      <c r="A248" s="41">
        <v>247</v>
      </c>
      <c r="B248" s="47" t="s">
        <v>404</v>
      </c>
      <c r="C248" s="48">
        <v>22</v>
      </c>
      <c r="D248" s="48">
        <v>22</v>
      </c>
      <c r="E248" s="48">
        <v>4</v>
      </c>
      <c r="F248" s="44" t="str">
        <f>VLOOKUP(B248,Master!$A$2:$G$284,7,TRUE)</f>
        <v>LABUAN UKI</v>
      </c>
      <c r="G248" s="49" t="s">
        <v>1558</v>
      </c>
      <c r="H248" s="43" t="s">
        <v>1555</v>
      </c>
      <c r="I248" s="48" t="s">
        <v>1278</v>
      </c>
      <c r="J248" s="48" t="s">
        <v>1279</v>
      </c>
      <c r="K248" s="45" t="s">
        <v>1258</v>
      </c>
      <c r="L248" s="20" t="s">
        <v>1264</v>
      </c>
      <c r="M248" s="1" t="b">
        <v>0</v>
      </c>
    </row>
    <row r="249" spans="1:13" ht="30">
      <c r="A249" s="41">
        <v>248</v>
      </c>
      <c r="B249" s="47" t="s">
        <v>408</v>
      </c>
      <c r="C249" s="43">
        <v>26</v>
      </c>
      <c r="D249" s="43">
        <v>26</v>
      </c>
      <c r="E249" s="43">
        <v>10</v>
      </c>
      <c r="F249" s="44" t="str">
        <f>VLOOKUP(B249,Master!$A$2:$G$284,7,TRUE)</f>
        <v>PINDOL</v>
      </c>
      <c r="G249" s="44" t="s">
        <v>1559</v>
      </c>
      <c r="H249" s="43" t="s">
        <v>1290</v>
      </c>
      <c r="I249" s="43" t="s">
        <v>1278</v>
      </c>
      <c r="J249" s="43" t="s">
        <v>1288</v>
      </c>
      <c r="K249" s="45" t="s">
        <v>1275</v>
      </c>
      <c r="L249" s="20" t="s">
        <v>1560</v>
      </c>
      <c r="M249" s="1" t="b">
        <v>1</v>
      </c>
    </row>
    <row r="250" spans="1:13" ht="45">
      <c r="A250" s="41">
        <v>249</v>
      </c>
      <c r="B250" s="47" t="s">
        <v>408</v>
      </c>
      <c r="C250" s="43">
        <v>37</v>
      </c>
      <c r="D250" s="43">
        <v>37</v>
      </c>
      <c r="E250" s="43">
        <v>14</v>
      </c>
      <c r="F250" s="44" t="str">
        <f>VLOOKUP(B250,Master!$A$2:$G$284,7,TRUE)</f>
        <v>PINDOL</v>
      </c>
      <c r="G250" s="44" t="s">
        <v>1561</v>
      </c>
      <c r="H250" s="43" t="s">
        <v>1290</v>
      </c>
      <c r="I250" s="43" t="s">
        <v>1278</v>
      </c>
      <c r="J250" s="43" t="s">
        <v>1288</v>
      </c>
      <c r="K250" s="45" t="s">
        <v>1275</v>
      </c>
      <c r="L250" s="20" t="s">
        <v>1560</v>
      </c>
      <c r="M250" s="1" t="b">
        <v>1</v>
      </c>
    </row>
    <row r="251" spans="1:13" ht="45">
      <c r="A251" s="41">
        <v>250</v>
      </c>
      <c r="B251" s="47" t="s">
        <v>408</v>
      </c>
      <c r="C251" s="43">
        <v>39</v>
      </c>
      <c r="D251" s="43">
        <v>39</v>
      </c>
      <c r="E251" s="43">
        <v>16</v>
      </c>
      <c r="F251" s="44" t="str">
        <f>VLOOKUP(B251,Master!$A$2:$G$284,7,TRUE)</f>
        <v>PINDOL</v>
      </c>
      <c r="G251" s="44" t="s">
        <v>1562</v>
      </c>
      <c r="H251" s="43" t="s">
        <v>1290</v>
      </c>
      <c r="I251" s="43" t="s">
        <v>1278</v>
      </c>
      <c r="J251" s="43" t="s">
        <v>1288</v>
      </c>
      <c r="K251" s="45" t="s">
        <v>1275</v>
      </c>
      <c r="L251" s="20" t="s">
        <v>1560</v>
      </c>
      <c r="M251" s="1" t="b">
        <v>1</v>
      </c>
    </row>
    <row r="252" spans="1:13" ht="45">
      <c r="A252" s="41">
        <v>251</v>
      </c>
      <c r="B252" s="47" t="s">
        <v>408</v>
      </c>
      <c r="C252" s="43">
        <v>34</v>
      </c>
      <c r="D252" s="43">
        <v>34</v>
      </c>
      <c r="E252" s="43">
        <v>12</v>
      </c>
      <c r="F252" s="44" t="str">
        <f>VLOOKUP(B252,Master!$A$2:$G$284,7,TRUE)</f>
        <v>PINDOL</v>
      </c>
      <c r="G252" s="44" t="s">
        <v>1563</v>
      </c>
      <c r="H252" s="43" t="s">
        <v>1290</v>
      </c>
      <c r="I252" s="43" t="s">
        <v>1278</v>
      </c>
      <c r="J252" s="43" t="s">
        <v>1288</v>
      </c>
      <c r="K252" s="45" t="s">
        <v>1275</v>
      </c>
      <c r="L252" s="20" t="s">
        <v>1560</v>
      </c>
      <c r="M252" s="1" t="b">
        <v>1</v>
      </c>
    </row>
    <row r="253" spans="1:13" ht="30">
      <c r="A253" s="41">
        <v>252</v>
      </c>
      <c r="B253" s="47" t="s">
        <v>408</v>
      </c>
      <c r="C253" s="43">
        <v>13</v>
      </c>
      <c r="D253" s="43">
        <v>13</v>
      </c>
      <c r="E253" s="43">
        <v>7</v>
      </c>
      <c r="F253" s="44" t="str">
        <f>VLOOKUP(B253,Master!$A$2:$G$284,7,TRUE)</f>
        <v>PINDOL</v>
      </c>
      <c r="G253" s="44" t="s">
        <v>1564</v>
      </c>
      <c r="H253" s="43" t="s">
        <v>1290</v>
      </c>
      <c r="I253" s="43" t="s">
        <v>1278</v>
      </c>
      <c r="J253" s="43" t="s">
        <v>1288</v>
      </c>
      <c r="K253" s="45" t="s">
        <v>1275</v>
      </c>
      <c r="L253" s="20" t="s">
        <v>1560</v>
      </c>
      <c r="M253" s="1" t="b">
        <v>1</v>
      </c>
    </row>
    <row r="254" spans="1:13" ht="30">
      <c r="A254" s="41">
        <v>253</v>
      </c>
      <c r="B254" s="47" t="s">
        <v>408</v>
      </c>
      <c r="C254" s="48">
        <v>23</v>
      </c>
      <c r="D254" s="48">
        <v>23</v>
      </c>
      <c r="E254" s="48">
        <v>40</v>
      </c>
      <c r="F254" s="44" t="str">
        <f>VLOOKUP(B254,Master!$A$2:$G$284,7,TRUE)</f>
        <v>PINDOL</v>
      </c>
      <c r="G254" s="49" t="s">
        <v>1565</v>
      </c>
      <c r="H254" s="43" t="s">
        <v>1290</v>
      </c>
      <c r="I254" s="48" t="s">
        <v>1278</v>
      </c>
      <c r="J254" s="48" t="s">
        <v>1288</v>
      </c>
      <c r="K254" s="45" t="s">
        <v>1258</v>
      </c>
      <c r="L254" s="20" t="s">
        <v>1560</v>
      </c>
      <c r="M254" s="1" t="b">
        <v>0</v>
      </c>
    </row>
    <row r="255" spans="1:13" ht="45">
      <c r="A255" s="41">
        <v>254</v>
      </c>
      <c r="B255" s="47" t="s">
        <v>408</v>
      </c>
      <c r="C255" s="43">
        <v>8</v>
      </c>
      <c r="D255" s="43">
        <v>8</v>
      </c>
      <c r="E255" s="43">
        <v>30</v>
      </c>
      <c r="F255" s="44" t="str">
        <f>VLOOKUP(B255,Master!$A$2:$G$284,7,TRUE)</f>
        <v>PINDOL</v>
      </c>
      <c r="G255" s="44" t="s">
        <v>1566</v>
      </c>
      <c r="H255" s="43" t="s">
        <v>1290</v>
      </c>
      <c r="I255" s="43" t="s">
        <v>1278</v>
      </c>
      <c r="J255" s="43" t="s">
        <v>1288</v>
      </c>
      <c r="K255" s="45" t="s">
        <v>1258</v>
      </c>
      <c r="L255" s="20" t="s">
        <v>1560</v>
      </c>
      <c r="M255" s="1" t="b">
        <v>0</v>
      </c>
    </row>
    <row r="256" spans="1:13" ht="45">
      <c r="A256" s="41">
        <v>255</v>
      </c>
      <c r="B256" s="47" t="s">
        <v>408</v>
      </c>
      <c r="C256" s="48">
        <v>15</v>
      </c>
      <c r="D256" s="48">
        <v>15</v>
      </c>
      <c r="E256" s="48">
        <v>34</v>
      </c>
      <c r="F256" s="44" t="str">
        <f>VLOOKUP(B256,Master!$A$2:$G$284,7,TRUE)</f>
        <v>PINDOL</v>
      </c>
      <c r="G256" s="49" t="s">
        <v>1567</v>
      </c>
      <c r="H256" s="43" t="s">
        <v>1290</v>
      </c>
      <c r="I256" s="48" t="s">
        <v>1278</v>
      </c>
      <c r="J256" s="48" t="s">
        <v>1288</v>
      </c>
      <c r="K256" s="45" t="s">
        <v>1258</v>
      </c>
      <c r="L256" s="20" t="s">
        <v>1560</v>
      </c>
      <c r="M256" s="1" t="b">
        <v>0</v>
      </c>
    </row>
    <row r="257" spans="1:13" ht="45">
      <c r="A257" s="41">
        <v>256</v>
      </c>
      <c r="B257" s="47" t="s">
        <v>408</v>
      </c>
      <c r="C257" s="43">
        <v>8</v>
      </c>
      <c r="D257" s="43">
        <v>8</v>
      </c>
      <c r="E257" s="43">
        <v>20</v>
      </c>
      <c r="F257" s="44" t="str">
        <f>VLOOKUP(B257,Master!$A$2:$G$284,7,TRUE)</f>
        <v>PINDOL</v>
      </c>
      <c r="G257" s="44" t="s">
        <v>1568</v>
      </c>
      <c r="H257" s="43" t="s">
        <v>1290</v>
      </c>
      <c r="I257" s="43" t="s">
        <v>1427</v>
      </c>
      <c r="J257" s="43" t="s">
        <v>1279</v>
      </c>
      <c r="K257" s="45" t="s">
        <v>1258</v>
      </c>
      <c r="L257" s="20" t="s">
        <v>1560</v>
      </c>
      <c r="M257" s="1" t="b">
        <v>0</v>
      </c>
    </row>
    <row r="258" spans="1:13" ht="45">
      <c r="A258" s="41">
        <v>257</v>
      </c>
      <c r="B258" s="47" t="s">
        <v>408</v>
      </c>
      <c r="C258" s="48">
        <v>24</v>
      </c>
      <c r="D258" s="48">
        <v>24</v>
      </c>
      <c r="E258" s="48">
        <v>41</v>
      </c>
      <c r="F258" s="44" t="str">
        <f>VLOOKUP(B258,Master!$A$2:$G$284,7,TRUE)</f>
        <v>PINDOL</v>
      </c>
      <c r="G258" s="49" t="s">
        <v>1569</v>
      </c>
      <c r="H258" s="43" t="s">
        <v>1290</v>
      </c>
      <c r="I258" s="48" t="s">
        <v>1427</v>
      </c>
      <c r="J258" s="48" t="s">
        <v>1279</v>
      </c>
      <c r="K258" s="45" t="s">
        <v>1258</v>
      </c>
      <c r="L258" s="20" t="s">
        <v>1560</v>
      </c>
      <c r="M258" s="1" t="b">
        <v>0</v>
      </c>
    </row>
    <row r="259" spans="1:13" ht="30">
      <c r="A259" s="41">
        <v>258</v>
      </c>
      <c r="B259" s="47" t="s">
        <v>418</v>
      </c>
      <c r="C259" s="43">
        <v>13</v>
      </c>
      <c r="D259" s="43">
        <v>13</v>
      </c>
      <c r="E259" s="43">
        <v>6</v>
      </c>
      <c r="F259" s="44" t="str">
        <f>VLOOKUP(B259,Master!$A$2:$G$284,7,TRUE)</f>
        <v>BUNTALO TIMUR</v>
      </c>
      <c r="G259" s="44" t="s">
        <v>1570</v>
      </c>
      <c r="H259" s="43" t="s">
        <v>1417</v>
      </c>
      <c r="I259" s="43" t="s">
        <v>1278</v>
      </c>
      <c r="J259" s="43" t="s">
        <v>1288</v>
      </c>
      <c r="K259" s="45" t="s">
        <v>1275</v>
      </c>
      <c r="L259" s="20" t="s">
        <v>1560</v>
      </c>
      <c r="M259" s="1" t="b">
        <v>1</v>
      </c>
    </row>
    <row r="260" spans="1:13" ht="30">
      <c r="A260" s="41">
        <v>259</v>
      </c>
      <c r="B260" s="47" t="s">
        <v>418</v>
      </c>
      <c r="C260" s="43">
        <v>2</v>
      </c>
      <c r="D260" s="43">
        <v>2</v>
      </c>
      <c r="E260" s="43">
        <v>14</v>
      </c>
      <c r="F260" s="44" t="str">
        <f>VLOOKUP(B260,Master!$A$2:$G$284,7,TRUE)</f>
        <v>BUNTALO TIMUR</v>
      </c>
      <c r="G260" s="44" t="s">
        <v>1571</v>
      </c>
      <c r="H260" s="43" t="s">
        <v>1417</v>
      </c>
      <c r="I260" s="43" t="s">
        <v>1278</v>
      </c>
      <c r="J260" s="43" t="s">
        <v>1288</v>
      </c>
      <c r="K260" s="45" t="s">
        <v>1258</v>
      </c>
      <c r="L260" s="20" t="s">
        <v>1560</v>
      </c>
      <c r="M260" s="1" t="b">
        <v>0</v>
      </c>
    </row>
    <row r="261" spans="1:13" ht="45">
      <c r="A261" s="41">
        <v>260</v>
      </c>
      <c r="B261" s="47" t="s">
        <v>418</v>
      </c>
      <c r="C261" s="43">
        <v>21</v>
      </c>
      <c r="D261" s="43">
        <v>21</v>
      </c>
      <c r="E261" s="43">
        <v>11</v>
      </c>
      <c r="F261" s="44" t="str">
        <f>VLOOKUP(B261,Master!$A$2:$G$284,7,TRUE)</f>
        <v>BUNTALO TIMUR</v>
      </c>
      <c r="G261" s="44" t="s">
        <v>1572</v>
      </c>
      <c r="H261" s="43" t="s">
        <v>1417</v>
      </c>
      <c r="I261" s="43" t="s">
        <v>1278</v>
      </c>
      <c r="J261" s="43" t="s">
        <v>1288</v>
      </c>
      <c r="K261" s="45" t="s">
        <v>1258</v>
      </c>
      <c r="L261" s="20" t="s">
        <v>1560</v>
      </c>
      <c r="M261" s="1" t="b">
        <v>0</v>
      </c>
    </row>
    <row r="262" spans="1:13" ht="45">
      <c r="A262" s="41">
        <v>261</v>
      </c>
      <c r="B262" s="47" t="s">
        <v>418</v>
      </c>
      <c r="C262" s="43">
        <v>3</v>
      </c>
      <c r="D262" s="43">
        <v>3</v>
      </c>
      <c r="E262" s="43">
        <v>1</v>
      </c>
      <c r="F262" s="44" t="str">
        <f>VLOOKUP(B262,Master!$A$2:$G$284,7,TRUE)</f>
        <v>BUNTALO TIMUR</v>
      </c>
      <c r="G262" s="44" t="s">
        <v>1573</v>
      </c>
      <c r="H262" s="43" t="s">
        <v>1417</v>
      </c>
      <c r="I262" s="43" t="s">
        <v>1427</v>
      </c>
      <c r="J262" s="43" t="s">
        <v>1279</v>
      </c>
      <c r="K262" s="45" t="s">
        <v>1275</v>
      </c>
      <c r="L262" s="20" t="s">
        <v>1560</v>
      </c>
      <c r="M262" s="1" t="b">
        <v>1</v>
      </c>
    </row>
    <row r="263" spans="1:13" ht="30">
      <c r="A263" s="41">
        <v>262</v>
      </c>
      <c r="B263" s="47" t="s">
        <v>418</v>
      </c>
      <c r="C263" s="43">
        <v>10</v>
      </c>
      <c r="D263" s="43">
        <v>10</v>
      </c>
      <c r="E263" s="43">
        <v>4</v>
      </c>
      <c r="F263" s="44" t="str">
        <f>VLOOKUP(B263,Master!$A$2:$G$284,7,TRUE)</f>
        <v>BUNTALO TIMUR</v>
      </c>
      <c r="G263" s="44" t="s">
        <v>1574</v>
      </c>
      <c r="H263" s="43" t="s">
        <v>1417</v>
      </c>
      <c r="I263" s="43" t="s">
        <v>1427</v>
      </c>
      <c r="J263" s="43" t="s">
        <v>1279</v>
      </c>
      <c r="K263" s="45" t="s">
        <v>1275</v>
      </c>
      <c r="L263" s="20" t="s">
        <v>1560</v>
      </c>
      <c r="M263" s="1" t="b">
        <v>1</v>
      </c>
    </row>
    <row r="264" spans="1:13" ht="45">
      <c r="A264" s="41">
        <v>263</v>
      </c>
      <c r="B264" s="47" t="s">
        <v>418</v>
      </c>
      <c r="C264" s="43">
        <v>8</v>
      </c>
      <c r="D264" s="43">
        <v>8</v>
      </c>
      <c r="E264" s="43">
        <v>3</v>
      </c>
      <c r="F264" s="44" t="str">
        <f>VLOOKUP(B264,Master!$A$2:$G$284,7,TRUE)</f>
        <v>BUNTALO TIMUR</v>
      </c>
      <c r="G264" s="44" t="s">
        <v>1575</v>
      </c>
      <c r="H264" s="43" t="s">
        <v>1417</v>
      </c>
      <c r="I264" s="43" t="s">
        <v>1427</v>
      </c>
      <c r="J264" s="43" t="s">
        <v>1279</v>
      </c>
      <c r="K264" s="45" t="s">
        <v>1275</v>
      </c>
      <c r="L264" s="20" t="s">
        <v>1560</v>
      </c>
      <c r="M264" s="1" t="b">
        <v>1</v>
      </c>
    </row>
    <row r="265" spans="1:13" ht="45">
      <c r="A265" s="41">
        <v>264</v>
      </c>
      <c r="B265" s="47" t="s">
        <v>418</v>
      </c>
      <c r="C265" s="43">
        <v>22</v>
      </c>
      <c r="D265" s="43">
        <v>22</v>
      </c>
      <c r="E265" s="43">
        <v>12</v>
      </c>
      <c r="F265" s="44" t="str">
        <f>VLOOKUP(B265,Master!$A$2:$G$284,7,TRUE)</f>
        <v>BUNTALO TIMUR</v>
      </c>
      <c r="G265" s="44" t="s">
        <v>1576</v>
      </c>
      <c r="H265" s="43" t="s">
        <v>1417</v>
      </c>
      <c r="I265" s="43" t="s">
        <v>1427</v>
      </c>
      <c r="J265" s="43" t="s">
        <v>1279</v>
      </c>
      <c r="K265" s="45" t="s">
        <v>1258</v>
      </c>
      <c r="L265" s="20" t="s">
        <v>1560</v>
      </c>
      <c r="M265" s="1" t="b">
        <v>0</v>
      </c>
    </row>
    <row r="266" spans="1:13" ht="45">
      <c r="A266" s="41">
        <v>265</v>
      </c>
      <c r="B266" s="47" t="s">
        <v>418</v>
      </c>
      <c r="C266" s="43">
        <v>20</v>
      </c>
      <c r="D266" s="43">
        <v>20</v>
      </c>
      <c r="E266" s="43">
        <v>22</v>
      </c>
      <c r="F266" s="44" t="str">
        <f>VLOOKUP(B266,Master!$A$2:$G$284,7,TRUE)</f>
        <v>BUNTALO TIMUR</v>
      </c>
      <c r="G266" s="44" t="s">
        <v>1577</v>
      </c>
      <c r="H266" s="43" t="s">
        <v>1417</v>
      </c>
      <c r="I266" s="43" t="s">
        <v>1427</v>
      </c>
      <c r="J266" s="43" t="s">
        <v>1279</v>
      </c>
      <c r="K266" s="45" t="s">
        <v>1258</v>
      </c>
      <c r="L266" s="20" t="s">
        <v>1560</v>
      </c>
      <c r="M266" s="1" t="b">
        <v>0</v>
      </c>
    </row>
    <row r="267" spans="1:13" ht="45">
      <c r="A267" s="41">
        <v>266</v>
      </c>
      <c r="B267" s="47" t="s">
        <v>430</v>
      </c>
      <c r="C267" s="43">
        <v>20</v>
      </c>
      <c r="D267" s="43">
        <v>20</v>
      </c>
      <c r="E267" s="43">
        <v>7</v>
      </c>
      <c r="F267" s="44" t="str">
        <f>VLOOKUP(B267,Master!$A$2:$G$284,7,TRUE)</f>
        <v>MONGKOINIT BARAT</v>
      </c>
      <c r="G267" s="44" t="s">
        <v>1578</v>
      </c>
      <c r="H267" s="43" t="s">
        <v>1417</v>
      </c>
      <c r="I267" s="43" t="s">
        <v>1278</v>
      </c>
      <c r="J267" s="43" t="s">
        <v>1288</v>
      </c>
      <c r="K267" s="45" t="s">
        <v>1275</v>
      </c>
      <c r="L267" s="20" t="s">
        <v>1538</v>
      </c>
      <c r="M267" s="1" t="b">
        <v>1</v>
      </c>
    </row>
    <row r="268" spans="1:13" ht="45">
      <c r="A268" s="41">
        <v>267</v>
      </c>
      <c r="B268" s="47" t="s">
        <v>430</v>
      </c>
      <c r="C268" s="48">
        <v>6</v>
      </c>
      <c r="D268" s="48">
        <v>6</v>
      </c>
      <c r="E268" s="48">
        <v>18</v>
      </c>
      <c r="F268" s="44" t="str">
        <f>VLOOKUP(B268,Master!$A$2:$G$284,7,TRUE)</f>
        <v>MONGKOINIT BARAT</v>
      </c>
      <c r="G268" s="49" t="s">
        <v>1579</v>
      </c>
      <c r="H268" s="43" t="s">
        <v>1417</v>
      </c>
      <c r="I268" s="48" t="s">
        <v>1278</v>
      </c>
      <c r="J268" s="48" t="s">
        <v>1288</v>
      </c>
      <c r="K268" s="45" t="s">
        <v>1258</v>
      </c>
      <c r="L268" s="20" t="s">
        <v>1538</v>
      </c>
      <c r="M268" s="1" t="b">
        <v>0</v>
      </c>
    </row>
    <row r="269" spans="1:13" ht="30">
      <c r="A269" s="41">
        <v>268</v>
      </c>
      <c r="B269" s="47" t="s">
        <v>440</v>
      </c>
      <c r="C269" s="43">
        <v>3</v>
      </c>
      <c r="D269" s="43">
        <v>3</v>
      </c>
      <c r="E269" s="43">
        <v>19</v>
      </c>
      <c r="F269" s="44" t="str">
        <f>VLOOKUP(B269,Master!$A$2:$G$284,7,TRUE)</f>
        <v>LOLANAN</v>
      </c>
      <c r="G269" s="44" t="s">
        <v>1580</v>
      </c>
      <c r="H269" s="43" t="s">
        <v>1417</v>
      </c>
      <c r="I269" s="43" t="s">
        <v>1309</v>
      </c>
      <c r="J269" s="43" t="s">
        <v>1279</v>
      </c>
      <c r="K269" s="45" t="s">
        <v>1275</v>
      </c>
      <c r="L269" s="20" t="s">
        <v>1581</v>
      </c>
      <c r="M269" s="1" t="b">
        <v>1</v>
      </c>
    </row>
    <row r="270" spans="1:13" ht="30">
      <c r="A270" s="41">
        <v>269</v>
      </c>
      <c r="B270" s="47" t="s">
        <v>440</v>
      </c>
      <c r="C270" s="48">
        <v>2</v>
      </c>
      <c r="D270" s="48">
        <v>2</v>
      </c>
      <c r="E270" s="48">
        <v>2</v>
      </c>
      <c r="F270" s="44" t="str">
        <f>VLOOKUP(B270,Master!$A$2:$G$284,7,TRUE)</f>
        <v>LOLANAN</v>
      </c>
      <c r="G270" s="49" t="s">
        <v>1582</v>
      </c>
      <c r="H270" s="43" t="s">
        <v>1417</v>
      </c>
      <c r="I270" s="48" t="s">
        <v>1309</v>
      </c>
      <c r="J270" s="48" t="s">
        <v>1279</v>
      </c>
      <c r="K270" s="45" t="s">
        <v>1275</v>
      </c>
      <c r="L270" s="20" t="s">
        <v>1581</v>
      </c>
      <c r="M270" s="1" t="b">
        <v>1</v>
      </c>
    </row>
    <row r="271" spans="1:13" ht="45">
      <c r="A271" s="41">
        <v>270</v>
      </c>
      <c r="B271" s="47" t="s">
        <v>440</v>
      </c>
      <c r="C271" s="43">
        <v>17</v>
      </c>
      <c r="D271" s="43">
        <v>17</v>
      </c>
      <c r="E271" s="43">
        <v>27</v>
      </c>
      <c r="F271" s="44" t="str">
        <f>VLOOKUP(B271,Master!$A$2:$G$284,7,TRUE)</f>
        <v>LOLANAN</v>
      </c>
      <c r="G271" s="44" t="s">
        <v>1583</v>
      </c>
      <c r="H271" s="43" t="s">
        <v>1417</v>
      </c>
      <c r="I271" s="43" t="s">
        <v>1309</v>
      </c>
      <c r="J271" s="43" t="s">
        <v>1279</v>
      </c>
      <c r="K271" s="45" t="s">
        <v>1258</v>
      </c>
      <c r="L271" s="20" t="s">
        <v>1581</v>
      </c>
      <c r="M271" s="1" t="b">
        <v>0</v>
      </c>
    </row>
    <row r="272" spans="1:13" ht="30">
      <c r="A272" s="41">
        <v>271</v>
      </c>
      <c r="B272" s="47" t="s">
        <v>440</v>
      </c>
      <c r="C272" s="43">
        <v>2</v>
      </c>
      <c r="D272" s="43">
        <v>2</v>
      </c>
      <c r="E272" s="43">
        <v>31</v>
      </c>
      <c r="F272" s="44" t="str">
        <f>VLOOKUP(B272,Master!$A$2:$G$284,7,TRUE)</f>
        <v>LOLANAN</v>
      </c>
      <c r="G272" s="44" t="s">
        <v>1584</v>
      </c>
      <c r="H272" s="43" t="s">
        <v>1417</v>
      </c>
      <c r="I272" s="43" t="s">
        <v>1309</v>
      </c>
      <c r="J272" s="43" t="s">
        <v>1279</v>
      </c>
      <c r="K272" s="45" t="s">
        <v>1258</v>
      </c>
      <c r="L272" s="20" t="s">
        <v>1581</v>
      </c>
      <c r="M272" s="1" t="b">
        <v>0</v>
      </c>
    </row>
    <row r="273" spans="1:13" ht="45">
      <c r="A273" s="41">
        <v>272</v>
      </c>
      <c r="B273" s="47" t="s">
        <v>440</v>
      </c>
      <c r="C273" s="43">
        <v>26</v>
      </c>
      <c r="D273" s="43">
        <v>26</v>
      </c>
      <c r="E273" s="43">
        <v>11</v>
      </c>
      <c r="F273" s="44" t="str">
        <f>VLOOKUP(B273,Master!$A$2:$G$284,7,TRUE)</f>
        <v>LOLANAN</v>
      </c>
      <c r="G273" s="44" t="s">
        <v>1585</v>
      </c>
      <c r="H273" s="43" t="s">
        <v>1417</v>
      </c>
      <c r="I273" s="43" t="s">
        <v>1278</v>
      </c>
      <c r="J273" s="43" t="s">
        <v>1279</v>
      </c>
      <c r="K273" s="45" t="s">
        <v>1275</v>
      </c>
      <c r="L273" s="20" t="s">
        <v>1581</v>
      </c>
      <c r="M273" s="1" t="b">
        <v>1</v>
      </c>
    </row>
    <row r="274" spans="1:13" ht="45">
      <c r="A274" s="41">
        <v>273</v>
      </c>
      <c r="B274" s="47" t="s">
        <v>440</v>
      </c>
      <c r="C274" s="48">
        <v>20</v>
      </c>
      <c r="D274" s="48">
        <v>20</v>
      </c>
      <c r="E274" s="48">
        <v>45</v>
      </c>
      <c r="F274" s="44" t="str">
        <f>VLOOKUP(B274,Master!$A$2:$G$284,7,TRUE)</f>
        <v>LOLANAN</v>
      </c>
      <c r="G274" s="49" t="s">
        <v>1586</v>
      </c>
      <c r="H274" s="43" t="s">
        <v>1417</v>
      </c>
      <c r="I274" s="48" t="s">
        <v>1278</v>
      </c>
      <c r="J274" s="48" t="s">
        <v>1279</v>
      </c>
      <c r="K274" s="45" t="s">
        <v>1258</v>
      </c>
      <c r="L274" s="20" t="s">
        <v>1581</v>
      </c>
      <c r="M274" s="1" t="b">
        <v>0</v>
      </c>
    </row>
    <row r="275" spans="1:13" ht="45">
      <c r="A275" s="41">
        <v>274</v>
      </c>
      <c r="B275" s="47" t="s">
        <v>440</v>
      </c>
      <c r="C275" s="48">
        <v>4</v>
      </c>
      <c r="D275" s="48">
        <v>4</v>
      </c>
      <c r="E275" s="48">
        <v>4</v>
      </c>
      <c r="F275" s="44" t="str">
        <f>VLOOKUP(B275,Master!$A$2:$G$284,7,TRUE)</f>
        <v>LOLANAN</v>
      </c>
      <c r="G275" s="49" t="s">
        <v>1587</v>
      </c>
      <c r="H275" s="43" t="s">
        <v>1417</v>
      </c>
      <c r="I275" s="48" t="s">
        <v>1389</v>
      </c>
      <c r="J275" s="48" t="s">
        <v>1279</v>
      </c>
      <c r="K275" s="45" t="s">
        <v>1275</v>
      </c>
      <c r="L275" s="20" t="s">
        <v>1581</v>
      </c>
      <c r="M275" s="1" t="b">
        <v>1</v>
      </c>
    </row>
    <row r="276" spans="1:13" ht="30">
      <c r="A276" s="41">
        <v>275</v>
      </c>
      <c r="B276" s="47" t="s">
        <v>440</v>
      </c>
      <c r="C276" s="48">
        <v>3</v>
      </c>
      <c r="D276" s="48">
        <v>3</v>
      </c>
      <c r="E276" s="48">
        <v>14</v>
      </c>
      <c r="F276" s="44" t="str">
        <f>VLOOKUP(B276,Master!$A$2:$G$284,7,TRUE)</f>
        <v>LOLANAN</v>
      </c>
      <c r="G276" s="49" t="s">
        <v>1588</v>
      </c>
      <c r="H276" s="43" t="s">
        <v>1417</v>
      </c>
      <c r="I276" s="48" t="s">
        <v>1389</v>
      </c>
      <c r="J276" s="48" t="s">
        <v>1279</v>
      </c>
      <c r="K276" s="45" t="s">
        <v>1275</v>
      </c>
      <c r="L276" s="20" t="s">
        <v>1581</v>
      </c>
      <c r="M276" s="1" t="b">
        <v>1</v>
      </c>
    </row>
    <row r="277" spans="1:13" ht="45">
      <c r="A277" s="41">
        <v>276</v>
      </c>
      <c r="B277" s="47" t="s">
        <v>440</v>
      </c>
      <c r="C277" s="43">
        <v>5</v>
      </c>
      <c r="D277" s="43">
        <v>5</v>
      </c>
      <c r="E277" s="43">
        <v>16</v>
      </c>
      <c r="F277" s="44" t="str">
        <f>VLOOKUP(B277,Master!$A$2:$G$284,7,TRUE)</f>
        <v>LOLANAN</v>
      </c>
      <c r="G277" s="44" t="s">
        <v>1589</v>
      </c>
      <c r="H277" s="43" t="s">
        <v>1417</v>
      </c>
      <c r="I277" s="43" t="s">
        <v>1389</v>
      </c>
      <c r="J277" s="43" t="s">
        <v>1279</v>
      </c>
      <c r="K277" s="45" t="s">
        <v>1275</v>
      </c>
      <c r="L277" s="20" t="s">
        <v>1581</v>
      </c>
      <c r="M277" s="1" t="b">
        <v>1</v>
      </c>
    </row>
    <row r="278" spans="1:13" ht="45">
      <c r="A278" s="41">
        <v>277</v>
      </c>
      <c r="B278" s="47" t="s">
        <v>440</v>
      </c>
      <c r="C278" s="48">
        <v>4</v>
      </c>
      <c r="D278" s="48">
        <v>4</v>
      </c>
      <c r="E278" s="48">
        <v>20</v>
      </c>
      <c r="F278" s="44" t="str">
        <f>VLOOKUP(B278,Master!$A$2:$G$284,7,TRUE)</f>
        <v>LOLANAN</v>
      </c>
      <c r="G278" s="49" t="s">
        <v>1590</v>
      </c>
      <c r="H278" s="43" t="s">
        <v>1417</v>
      </c>
      <c r="I278" s="48" t="s">
        <v>1389</v>
      </c>
      <c r="J278" s="48" t="s">
        <v>1279</v>
      </c>
      <c r="K278" s="45" t="s">
        <v>1258</v>
      </c>
      <c r="L278" s="20" t="s">
        <v>1581</v>
      </c>
      <c r="M278" s="1" t="b">
        <v>0</v>
      </c>
    </row>
    <row r="279" spans="1:13" ht="30">
      <c r="A279" s="41">
        <v>278</v>
      </c>
      <c r="B279" s="47" t="s">
        <v>440</v>
      </c>
      <c r="C279" s="43">
        <v>6</v>
      </c>
      <c r="D279" s="43">
        <v>6</v>
      </c>
      <c r="E279" s="43">
        <v>51</v>
      </c>
      <c r="F279" s="44" t="str">
        <f>VLOOKUP(B279,Master!$A$2:$G$284,7,TRUE)</f>
        <v>LOLANAN</v>
      </c>
      <c r="G279" s="44" t="s">
        <v>1591</v>
      </c>
      <c r="H279" s="43" t="s">
        <v>1417</v>
      </c>
      <c r="I279" s="43" t="s">
        <v>1389</v>
      </c>
      <c r="J279" s="43" t="s">
        <v>1279</v>
      </c>
      <c r="K279" s="45" t="s">
        <v>1258</v>
      </c>
      <c r="L279" s="20" t="s">
        <v>1581</v>
      </c>
      <c r="M279" s="1" t="b">
        <v>0</v>
      </c>
    </row>
    <row r="280" spans="1:13" ht="30">
      <c r="A280" s="41">
        <v>279</v>
      </c>
      <c r="B280" s="47" t="s">
        <v>440</v>
      </c>
      <c r="C280" s="48">
        <v>9</v>
      </c>
      <c r="D280" s="48">
        <v>9</v>
      </c>
      <c r="E280" s="48">
        <v>54</v>
      </c>
      <c r="F280" s="44" t="str">
        <f>VLOOKUP(B280,Master!$A$2:$G$284,7,TRUE)</f>
        <v>LOLANAN</v>
      </c>
      <c r="G280" s="49" t="s">
        <v>1592</v>
      </c>
      <c r="H280" s="43" t="s">
        <v>1417</v>
      </c>
      <c r="I280" s="48" t="s">
        <v>1389</v>
      </c>
      <c r="J280" s="48" t="s">
        <v>1279</v>
      </c>
      <c r="K280" s="45" t="s">
        <v>1258</v>
      </c>
      <c r="L280" s="20" t="s">
        <v>1581</v>
      </c>
      <c r="M280" s="1" t="b">
        <v>0</v>
      </c>
    </row>
    <row r="281" spans="1:13" ht="30">
      <c r="A281" s="41">
        <v>280</v>
      </c>
      <c r="B281" s="47" t="s">
        <v>440</v>
      </c>
      <c r="C281" s="43">
        <v>8</v>
      </c>
      <c r="D281" s="43">
        <v>8</v>
      </c>
      <c r="E281" s="43">
        <v>22</v>
      </c>
      <c r="F281" s="44" t="str">
        <f>VLOOKUP(B281,Master!$A$2:$G$284,7,TRUE)</f>
        <v>LOLANAN</v>
      </c>
      <c r="G281" s="44" t="s">
        <v>1593</v>
      </c>
      <c r="H281" s="43" t="s">
        <v>1417</v>
      </c>
      <c r="I281" s="43" t="s">
        <v>1326</v>
      </c>
      <c r="J281" s="43" t="s">
        <v>1279</v>
      </c>
      <c r="K281" s="45" t="s">
        <v>1275</v>
      </c>
      <c r="L281" s="20" t="s">
        <v>1581</v>
      </c>
      <c r="M281" s="1" t="b">
        <v>1</v>
      </c>
    </row>
    <row r="282" spans="1:13" ht="30">
      <c r="A282" s="41">
        <v>281</v>
      </c>
      <c r="B282" s="47" t="s">
        <v>440</v>
      </c>
      <c r="C282" s="43">
        <v>2</v>
      </c>
      <c r="D282" s="43">
        <v>2</v>
      </c>
      <c r="E282" s="43">
        <v>31</v>
      </c>
      <c r="F282" s="44" t="str">
        <f>VLOOKUP(B282,Master!$A$2:$G$284,7,TRUE)</f>
        <v>LOLANAN</v>
      </c>
      <c r="G282" s="44" t="s">
        <v>1594</v>
      </c>
      <c r="H282" s="43" t="s">
        <v>1417</v>
      </c>
      <c r="I282" s="43" t="s">
        <v>1326</v>
      </c>
      <c r="J282" s="43" t="s">
        <v>1279</v>
      </c>
      <c r="K282" s="45" t="s">
        <v>1258</v>
      </c>
      <c r="L282" s="20" t="s">
        <v>1581</v>
      </c>
      <c r="M282" s="1" t="b">
        <v>0</v>
      </c>
    </row>
    <row r="283" spans="1:13" ht="30">
      <c r="A283" s="41">
        <v>282</v>
      </c>
      <c r="B283" s="47" t="s">
        <v>446</v>
      </c>
      <c r="C283" s="43">
        <v>16</v>
      </c>
      <c r="D283" s="43">
        <v>16</v>
      </c>
      <c r="E283" s="43">
        <v>23</v>
      </c>
      <c r="F283" s="44" t="str">
        <f>VLOOKUP(B283,Master!$A$2:$G$284,7,TRUE)</f>
        <v>AYONG</v>
      </c>
      <c r="G283" s="44" t="s">
        <v>1595</v>
      </c>
      <c r="H283" s="43" t="s">
        <v>1417</v>
      </c>
      <c r="I283" s="43" t="s">
        <v>1309</v>
      </c>
      <c r="J283" s="43" t="s">
        <v>1279</v>
      </c>
      <c r="K283" s="45" t="s">
        <v>1275</v>
      </c>
      <c r="L283" s="20" t="s">
        <v>1581</v>
      </c>
      <c r="M283" s="1" t="b">
        <v>0</v>
      </c>
    </row>
    <row r="284" spans="1:13" ht="30">
      <c r="A284" s="41">
        <v>283</v>
      </c>
      <c r="B284" s="47" t="s">
        <v>446</v>
      </c>
      <c r="C284" s="48">
        <v>1</v>
      </c>
      <c r="D284" s="48">
        <v>1</v>
      </c>
      <c r="E284" s="48">
        <v>6</v>
      </c>
      <c r="F284" s="44" t="str">
        <f>VLOOKUP(B284,Master!$A$2:$G$284,7,TRUE)</f>
        <v>AYONG</v>
      </c>
      <c r="G284" s="49" t="s">
        <v>1596</v>
      </c>
      <c r="H284" s="43" t="s">
        <v>1417</v>
      </c>
      <c r="I284" s="48" t="s">
        <v>1309</v>
      </c>
      <c r="J284" s="48" t="s">
        <v>1279</v>
      </c>
      <c r="K284" s="45" t="s">
        <v>1275</v>
      </c>
      <c r="L284" s="20" t="s">
        <v>1581</v>
      </c>
      <c r="M284" s="1" t="b">
        <v>1</v>
      </c>
    </row>
    <row r="285" spans="1:13" ht="30">
      <c r="A285" s="41">
        <v>284</v>
      </c>
      <c r="B285" s="47" t="s">
        <v>446</v>
      </c>
      <c r="C285" s="43">
        <v>10</v>
      </c>
      <c r="D285" s="43">
        <v>10</v>
      </c>
      <c r="E285" s="43">
        <v>21</v>
      </c>
      <c r="F285" s="44" t="str">
        <f>VLOOKUP(B285,Master!$A$2:$G$284,7,TRUE)</f>
        <v>AYONG</v>
      </c>
      <c r="G285" s="44" t="s">
        <v>1597</v>
      </c>
      <c r="H285" s="43" t="s">
        <v>1417</v>
      </c>
      <c r="I285" s="43" t="s">
        <v>1309</v>
      </c>
      <c r="J285" s="43" t="s">
        <v>1279</v>
      </c>
      <c r="K285" s="45" t="s">
        <v>1275</v>
      </c>
      <c r="L285" s="20" t="s">
        <v>1581</v>
      </c>
      <c r="M285" s="1" t="b">
        <v>1</v>
      </c>
    </row>
    <row r="286" spans="1:13" ht="45">
      <c r="A286" s="41">
        <v>285</v>
      </c>
      <c r="B286" s="47" t="s">
        <v>446</v>
      </c>
      <c r="C286" s="43">
        <v>24</v>
      </c>
      <c r="D286" s="43">
        <v>24</v>
      </c>
      <c r="E286" s="43">
        <v>105</v>
      </c>
      <c r="F286" s="44" t="str">
        <f>VLOOKUP(B286,Master!$A$2:$G$284,7,TRUE)</f>
        <v>AYONG</v>
      </c>
      <c r="G286" s="44" t="s">
        <v>1598</v>
      </c>
      <c r="H286" s="43" t="s">
        <v>1417</v>
      </c>
      <c r="I286" s="43" t="s">
        <v>1309</v>
      </c>
      <c r="J286" s="43" t="s">
        <v>1279</v>
      </c>
      <c r="K286" s="45" t="s">
        <v>1258</v>
      </c>
      <c r="L286" s="20" t="s">
        <v>1581</v>
      </c>
      <c r="M286" s="1" t="b">
        <v>0</v>
      </c>
    </row>
    <row r="287" spans="1:13" ht="30">
      <c r="A287" s="41">
        <v>286</v>
      </c>
      <c r="B287" s="47" t="s">
        <v>446</v>
      </c>
      <c r="C287" s="43">
        <v>18</v>
      </c>
      <c r="D287" s="43">
        <v>18</v>
      </c>
      <c r="E287" s="43">
        <v>24</v>
      </c>
      <c r="F287" s="44" t="str">
        <f>VLOOKUP(B287,Master!$A$2:$G$284,7,TRUE)</f>
        <v>AYONG</v>
      </c>
      <c r="G287" s="44" t="s">
        <v>1599</v>
      </c>
      <c r="H287" s="43" t="s">
        <v>1417</v>
      </c>
      <c r="I287" s="43" t="s">
        <v>1309</v>
      </c>
      <c r="J287" s="43" t="s">
        <v>1279</v>
      </c>
      <c r="K287" s="45" t="s">
        <v>1258</v>
      </c>
      <c r="L287" s="20" t="s">
        <v>1581</v>
      </c>
      <c r="M287" s="1" t="b">
        <v>1</v>
      </c>
    </row>
    <row r="288" spans="1:13" ht="30">
      <c r="A288" s="41">
        <v>287</v>
      </c>
      <c r="B288" s="47" t="s">
        <v>446</v>
      </c>
      <c r="C288" s="48">
        <v>22</v>
      </c>
      <c r="D288" s="48">
        <v>22</v>
      </c>
      <c r="E288" s="48">
        <v>26</v>
      </c>
      <c r="F288" s="44" t="str">
        <f>VLOOKUP(B288,Master!$A$2:$G$284,7,TRUE)</f>
        <v>AYONG</v>
      </c>
      <c r="G288" s="49" t="s">
        <v>1600</v>
      </c>
      <c r="H288" s="43" t="s">
        <v>1417</v>
      </c>
      <c r="I288" s="48" t="s">
        <v>1309</v>
      </c>
      <c r="J288" s="48" t="s">
        <v>1279</v>
      </c>
      <c r="K288" s="45" t="s">
        <v>1258</v>
      </c>
      <c r="L288" s="20" t="s">
        <v>1581</v>
      </c>
      <c r="M288" s="1" t="b">
        <v>0</v>
      </c>
    </row>
    <row r="289" spans="1:13" ht="45">
      <c r="A289" s="41">
        <v>288</v>
      </c>
      <c r="B289" s="47" t="s">
        <v>456</v>
      </c>
      <c r="C289" s="43">
        <v>9</v>
      </c>
      <c r="D289" s="43">
        <v>9</v>
      </c>
      <c r="E289" s="43">
        <v>17</v>
      </c>
      <c r="F289" s="44" t="str">
        <f>VLOOKUP(B289,Master!$A$2:$G$284,7,TRUE)</f>
        <v>PANGI TIMUR</v>
      </c>
      <c r="G289" s="44" t="s">
        <v>1601</v>
      </c>
      <c r="H289" s="43" t="s">
        <v>1602</v>
      </c>
      <c r="I289" s="43" t="s">
        <v>1278</v>
      </c>
      <c r="J289" s="43" t="s">
        <v>1279</v>
      </c>
      <c r="K289" s="45" t="s">
        <v>1275</v>
      </c>
      <c r="L289" s="20" t="s">
        <v>1581</v>
      </c>
      <c r="M289" s="1" t="b">
        <v>1</v>
      </c>
    </row>
    <row r="290" spans="1:13" ht="30">
      <c r="A290" s="41">
        <v>289</v>
      </c>
      <c r="B290" s="47" t="s">
        <v>456</v>
      </c>
      <c r="C290" s="48">
        <v>21</v>
      </c>
      <c r="D290" s="48">
        <v>21</v>
      </c>
      <c r="E290" s="48">
        <v>18</v>
      </c>
      <c r="F290" s="44" t="str">
        <f>VLOOKUP(B290,Master!$A$2:$G$284,7,TRUE)</f>
        <v>PANGI TIMUR</v>
      </c>
      <c r="G290" s="49" t="s">
        <v>1603</v>
      </c>
      <c r="H290" s="43" t="s">
        <v>1602</v>
      </c>
      <c r="I290" s="48" t="s">
        <v>1278</v>
      </c>
      <c r="J290" s="48" t="s">
        <v>1279</v>
      </c>
      <c r="K290" s="45" t="s">
        <v>1258</v>
      </c>
      <c r="L290" s="20" t="s">
        <v>1581</v>
      </c>
      <c r="M290" s="1" t="b">
        <v>0</v>
      </c>
    </row>
    <row r="291" spans="1:13" ht="60">
      <c r="A291" s="41">
        <v>290</v>
      </c>
      <c r="B291" s="47" t="s">
        <v>485</v>
      </c>
      <c r="C291" s="48">
        <v>8</v>
      </c>
      <c r="D291" s="48">
        <v>8</v>
      </c>
      <c r="E291" s="48">
        <v>1</v>
      </c>
      <c r="F291" s="44" t="str">
        <f>VLOOKUP(B291,Master!$A$2:$G$284,7,TRUE)</f>
        <v>MOLOSIPAT</v>
      </c>
      <c r="G291" s="49" t="s">
        <v>1604</v>
      </c>
      <c r="H291" s="50" t="s">
        <v>1605</v>
      </c>
      <c r="I291" s="48" t="s">
        <v>1309</v>
      </c>
      <c r="J291" s="48" t="s">
        <v>1288</v>
      </c>
      <c r="K291" s="45" t="s">
        <v>1275</v>
      </c>
      <c r="L291" s="20" t="s">
        <v>1606</v>
      </c>
      <c r="M291" s="1" t="b">
        <v>1</v>
      </c>
    </row>
    <row r="292" spans="1:13" ht="60">
      <c r="A292" s="41">
        <v>291</v>
      </c>
      <c r="B292" s="47" t="s">
        <v>485</v>
      </c>
      <c r="C292" s="43">
        <v>4</v>
      </c>
      <c r="D292" s="43">
        <v>4</v>
      </c>
      <c r="E292" s="43">
        <v>6</v>
      </c>
      <c r="F292" s="44" t="str">
        <f>VLOOKUP(B292,Master!$A$2:$G$284,7,TRUE)</f>
        <v>MOLOSIPAT</v>
      </c>
      <c r="G292" s="44" t="s">
        <v>1607</v>
      </c>
      <c r="H292" s="50" t="s">
        <v>1605</v>
      </c>
      <c r="I292" s="43" t="s">
        <v>1278</v>
      </c>
      <c r="J292" s="43" t="s">
        <v>1299</v>
      </c>
      <c r="K292" s="45" t="s">
        <v>1275</v>
      </c>
      <c r="L292" s="20" t="s">
        <v>1606</v>
      </c>
      <c r="M292" s="1" t="b">
        <v>1</v>
      </c>
    </row>
    <row r="293" spans="1:13" ht="30">
      <c r="A293" s="41">
        <v>292</v>
      </c>
      <c r="B293" s="47" t="s">
        <v>533</v>
      </c>
      <c r="C293" s="48">
        <v>14</v>
      </c>
      <c r="D293" s="48">
        <v>14</v>
      </c>
      <c r="E293" s="48">
        <v>6</v>
      </c>
      <c r="F293" s="44" t="str">
        <f>VLOOKUP(B293,Master!$A$2:$G$284,7,TRUE)</f>
        <v>TABILAA</v>
      </c>
      <c r="G293" s="49" t="s">
        <v>1608</v>
      </c>
      <c r="H293" s="48" t="s">
        <v>1290</v>
      </c>
      <c r="I293" s="48" t="s">
        <v>1278</v>
      </c>
      <c r="J293" s="48" t="s">
        <v>1299</v>
      </c>
      <c r="K293" s="45" t="s">
        <v>1275</v>
      </c>
      <c r="L293" s="20" t="s">
        <v>670</v>
      </c>
      <c r="M293" s="1" t="b">
        <v>1</v>
      </c>
    </row>
    <row r="294" spans="1:13" ht="45">
      <c r="A294" s="41">
        <v>293</v>
      </c>
      <c r="B294" s="47" t="s">
        <v>573</v>
      </c>
      <c r="C294" s="48">
        <v>23</v>
      </c>
      <c r="D294" s="48">
        <v>23</v>
      </c>
      <c r="E294" s="48">
        <v>21</v>
      </c>
      <c r="F294" s="44" t="str">
        <f>VLOOKUP(B294,Master!$A$2:$G$284,7,TRUE)</f>
        <v>NUNUK</v>
      </c>
      <c r="G294" s="49" t="s">
        <v>1609</v>
      </c>
      <c r="H294" s="48" t="s">
        <v>1290</v>
      </c>
      <c r="I294" s="48" t="s">
        <v>1389</v>
      </c>
      <c r="J294" s="48" t="s">
        <v>1299</v>
      </c>
      <c r="K294" s="45" t="s">
        <v>1275</v>
      </c>
      <c r="L294" s="20" t="s">
        <v>675</v>
      </c>
      <c r="M294" s="1" t="b">
        <v>1</v>
      </c>
    </row>
    <row r="295" spans="1:13" ht="30">
      <c r="A295" s="41">
        <v>294</v>
      </c>
      <c r="B295" s="47" t="s">
        <v>582</v>
      </c>
      <c r="C295" s="48">
        <v>2</v>
      </c>
      <c r="D295" s="48">
        <v>2</v>
      </c>
      <c r="E295" s="48">
        <v>7</v>
      </c>
      <c r="F295" s="44" t="str">
        <f>VLOOKUP(B295,Master!$A$2:$G$284,7,TRUE)</f>
        <v>KOMBOT</v>
      </c>
      <c r="G295" s="49" t="s">
        <v>1610</v>
      </c>
      <c r="H295" s="48" t="s">
        <v>1395</v>
      </c>
      <c r="I295" s="48" t="s">
        <v>1611</v>
      </c>
      <c r="J295" s="48" t="s">
        <v>1299</v>
      </c>
      <c r="K295" s="45" t="s">
        <v>1275</v>
      </c>
      <c r="L295" s="20" t="s">
        <v>675</v>
      </c>
      <c r="M295" s="1" t="b">
        <v>1</v>
      </c>
    </row>
    <row r="296" spans="1:13" ht="45">
      <c r="A296" s="41">
        <v>295</v>
      </c>
      <c r="B296" s="47" t="s">
        <v>584</v>
      </c>
      <c r="C296" s="48">
        <v>1</v>
      </c>
      <c r="D296" s="48">
        <v>1</v>
      </c>
      <c r="E296" s="48">
        <v>3</v>
      </c>
      <c r="F296" s="44" t="str">
        <f>VLOOKUP(B296,Master!$A$2:$G$284,7,TRUE)</f>
        <v>LUNGKAP</v>
      </c>
      <c r="G296" s="49" t="s">
        <v>1612</v>
      </c>
      <c r="H296" s="53" t="s">
        <v>1613</v>
      </c>
      <c r="I296" s="48" t="s">
        <v>1278</v>
      </c>
      <c r="J296" s="48" t="s">
        <v>1283</v>
      </c>
      <c r="K296" s="45" t="s">
        <v>1275</v>
      </c>
      <c r="L296" s="20" t="s">
        <v>675</v>
      </c>
      <c r="M296" s="1" t="b">
        <v>1</v>
      </c>
    </row>
    <row r="297" spans="1:13" ht="75">
      <c r="A297" s="41">
        <v>296</v>
      </c>
      <c r="B297" s="47" t="s">
        <v>618</v>
      </c>
      <c r="C297" s="48">
        <v>8</v>
      </c>
      <c r="D297" s="48">
        <v>8</v>
      </c>
      <c r="E297" s="48">
        <v>25</v>
      </c>
      <c r="F297" s="44" t="str">
        <f>VLOOKUP(B297,Master!$A$2:$G$284,7,TRUE)</f>
        <v>ONGGUNOI</v>
      </c>
      <c r="G297" s="49" t="s">
        <v>1614</v>
      </c>
      <c r="H297" s="50" t="s">
        <v>1615</v>
      </c>
      <c r="I297" s="48" t="s">
        <v>1427</v>
      </c>
      <c r="J297" s="48" t="s">
        <v>1283</v>
      </c>
      <c r="K297" s="45" t="s">
        <v>1275</v>
      </c>
      <c r="L297" s="20" t="s">
        <v>680</v>
      </c>
      <c r="M297" s="1" t="b">
        <v>1</v>
      </c>
    </row>
    <row r="298" spans="1:13" ht="12.75">
      <c r="B298" s="54"/>
    </row>
    <row r="299" spans="1:13" ht="12.75">
      <c r="B299" s="54"/>
    </row>
    <row r="300" spans="1:13" ht="12.75">
      <c r="B300" s="54"/>
    </row>
    <row r="301" spans="1:13" ht="12.75">
      <c r="B301" s="54"/>
    </row>
    <row r="302" spans="1:13" ht="12.75">
      <c r="B302" s="54"/>
    </row>
    <row r="303" spans="1:13" ht="12.75">
      <c r="B303" s="54"/>
    </row>
    <row r="304" spans="1:13" ht="12.75">
      <c r="B304" s="54"/>
    </row>
    <row r="305" spans="2:2" ht="12.75">
      <c r="B305" s="54"/>
    </row>
    <row r="306" spans="2:2" ht="12.75">
      <c r="B306" s="54"/>
    </row>
    <row r="307" spans="2:2" ht="12.75">
      <c r="B307" s="54"/>
    </row>
    <row r="308" spans="2:2" ht="12.75">
      <c r="B308" s="54"/>
    </row>
    <row r="309" spans="2:2" ht="12.75">
      <c r="B309" s="54"/>
    </row>
    <row r="310" spans="2:2" ht="12.75">
      <c r="B310" s="54"/>
    </row>
    <row r="311" spans="2:2" ht="12.75">
      <c r="B311" s="54"/>
    </row>
    <row r="312" spans="2:2" ht="12.75">
      <c r="B312" s="54"/>
    </row>
    <row r="313" spans="2:2" ht="12.75">
      <c r="B313" s="54"/>
    </row>
    <row r="314" spans="2:2" ht="12.75">
      <c r="B314" s="54"/>
    </row>
    <row r="315" spans="2:2" ht="12.75">
      <c r="B315" s="54"/>
    </row>
    <row r="316" spans="2:2" ht="12.75">
      <c r="B316" s="54"/>
    </row>
    <row r="317" spans="2:2" ht="12.75">
      <c r="B317" s="54"/>
    </row>
    <row r="318" spans="2:2" ht="12.75">
      <c r="B318" s="54"/>
    </row>
    <row r="319" spans="2:2" ht="12.75">
      <c r="B319" s="54"/>
    </row>
    <row r="320" spans="2:2" ht="12.75">
      <c r="B320" s="54"/>
    </row>
    <row r="321" spans="2:2" ht="12.75">
      <c r="B321" s="54"/>
    </row>
    <row r="322" spans="2:2" ht="12.75">
      <c r="B322" s="54"/>
    </row>
    <row r="323" spans="2:2" ht="12.75">
      <c r="B323" s="54"/>
    </row>
    <row r="324" spans="2:2" ht="12.75">
      <c r="B324" s="54"/>
    </row>
    <row r="325" spans="2:2" ht="12.75">
      <c r="B325" s="54"/>
    </row>
    <row r="326" spans="2:2" ht="12.75">
      <c r="B326" s="54"/>
    </row>
    <row r="327" spans="2:2" ht="12.75">
      <c r="B327" s="54"/>
    </row>
    <row r="328" spans="2:2" ht="12.75">
      <c r="B328" s="54"/>
    </row>
    <row r="329" spans="2:2" ht="12.75">
      <c r="B329" s="54"/>
    </row>
    <row r="330" spans="2:2" ht="12.75">
      <c r="B330" s="54"/>
    </row>
    <row r="331" spans="2:2" ht="12.75">
      <c r="B331" s="54"/>
    </row>
    <row r="332" spans="2:2" ht="12.75">
      <c r="B332" s="54"/>
    </row>
    <row r="333" spans="2:2" ht="12.75">
      <c r="B333" s="54"/>
    </row>
    <row r="334" spans="2:2" ht="12.75">
      <c r="B334" s="54"/>
    </row>
    <row r="335" spans="2:2" ht="12.75">
      <c r="B335" s="54"/>
    </row>
    <row r="336" spans="2:2" ht="12.75">
      <c r="B336" s="54"/>
    </row>
    <row r="337" spans="2:2" ht="12.75">
      <c r="B337" s="54"/>
    </row>
    <row r="338" spans="2:2" ht="12.75">
      <c r="B338" s="54"/>
    </row>
    <row r="339" spans="2:2" ht="12.75">
      <c r="B339" s="54"/>
    </row>
    <row r="340" spans="2:2" ht="12.75">
      <c r="B340" s="54"/>
    </row>
    <row r="341" spans="2:2" ht="12.75">
      <c r="B341" s="54"/>
    </row>
    <row r="342" spans="2:2" ht="12.75">
      <c r="B342" s="54"/>
    </row>
    <row r="343" spans="2:2" ht="12.75">
      <c r="B343" s="54"/>
    </row>
    <row r="344" spans="2:2" ht="12.75">
      <c r="B344" s="54"/>
    </row>
    <row r="345" spans="2:2" ht="12.75">
      <c r="B345" s="54"/>
    </row>
    <row r="346" spans="2:2" ht="12.75">
      <c r="B346" s="54"/>
    </row>
    <row r="347" spans="2:2" ht="12.75">
      <c r="B347" s="54"/>
    </row>
    <row r="348" spans="2:2" ht="12.75">
      <c r="B348" s="54"/>
    </row>
    <row r="349" spans="2:2" ht="12.75">
      <c r="B349" s="54"/>
    </row>
    <row r="350" spans="2:2" ht="12.75">
      <c r="B350" s="54"/>
    </row>
    <row r="351" spans="2:2" ht="12.75">
      <c r="B351" s="54"/>
    </row>
    <row r="352" spans="2:2" ht="12.75">
      <c r="B352" s="54"/>
    </row>
    <row r="353" spans="2:2" ht="12.75">
      <c r="B353" s="54"/>
    </row>
    <row r="354" spans="2:2" ht="12.75">
      <c r="B354" s="54"/>
    </row>
    <row r="355" spans="2:2" ht="12.75">
      <c r="B355" s="54"/>
    </row>
    <row r="356" spans="2:2" ht="12.75">
      <c r="B356" s="54"/>
    </row>
    <row r="357" spans="2:2" ht="12.75">
      <c r="B357" s="54"/>
    </row>
    <row r="358" spans="2:2" ht="12.75">
      <c r="B358" s="54"/>
    </row>
    <row r="359" spans="2:2" ht="12.75">
      <c r="B359" s="54"/>
    </row>
    <row r="360" spans="2:2" ht="12.75">
      <c r="B360" s="54"/>
    </row>
    <row r="361" spans="2:2" ht="12.75">
      <c r="B361" s="54"/>
    </row>
    <row r="362" spans="2:2" ht="12.75">
      <c r="B362" s="54"/>
    </row>
    <row r="363" spans="2:2" ht="12.75">
      <c r="B363" s="54"/>
    </row>
    <row r="364" spans="2:2" ht="12.75">
      <c r="B364" s="54"/>
    </row>
    <row r="365" spans="2:2" ht="12.75">
      <c r="B365" s="54"/>
    </row>
    <row r="366" spans="2:2" ht="12.75">
      <c r="B366" s="54"/>
    </row>
    <row r="367" spans="2:2" ht="12.75">
      <c r="B367" s="54"/>
    </row>
    <row r="368" spans="2:2" ht="12.75">
      <c r="B368" s="54"/>
    </row>
    <row r="369" spans="2:2" ht="12.75">
      <c r="B369" s="54"/>
    </row>
    <row r="370" spans="2:2" ht="12.75">
      <c r="B370" s="54"/>
    </row>
    <row r="371" spans="2:2" ht="12.75">
      <c r="B371" s="54"/>
    </row>
    <row r="372" spans="2:2" ht="12.75">
      <c r="B372" s="54"/>
    </row>
    <row r="373" spans="2:2" ht="12.75">
      <c r="B373" s="54"/>
    </row>
    <row r="374" spans="2:2" ht="12.75">
      <c r="B374" s="54"/>
    </row>
    <row r="375" spans="2:2" ht="12.75">
      <c r="B375" s="54"/>
    </row>
    <row r="376" spans="2:2" ht="12.75">
      <c r="B376" s="54"/>
    </row>
    <row r="377" spans="2:2" ht="12.75">
      <c r="B377" s="54"/>
    </row>
    <row r="378" spans="2:2" ht="12.75">
      <c r="B378" s="54"/>
    </row>
    <row r="379" spans="2:2" ht="12.75">
      <c r="B379" s="54"/>
    </row>
    <row r="380" spans="2:2" ht="12.75">
      <c r="B380" s="54"/>
    </row>
    <row r="381" spans="2:2" ht="12.75">
      <c r="B381" s="54"/>
    </row>
    <row r="382" spans="2:2" ht="12.75">
      <c r="B382" s="54"/>
    </row>
    <row r="383" spans="2:2" ht="12.75">
      <c r="B383" s="54"/>
    </row>
    <row r="384" spans="2:2" ht="12.75">
      <c r="B384" s="54"/>
    </row>
    <row r="385" spans="2:2" ht="12.75">
      <c r="B385" s="54"/>
    </row>
    <row r="386" spans="2:2" ht="12.75">
      <c r="B386" s="54"/>
    </row>
    <row r="387" spans="2:2" ht="12.75">
      <c r="B387" s="54"/>
    </row>
    <row r="388" spans="2:2" ht="12.75">
      <c r="B388" s="54"/>
    </row>
    <row r="389" spans="2:2" ht="12.75">
      <c r="B389" s="54"/>
    </row>
    <row r="390" spans="2:2" ht="12.75">
      <c r="B390" s="54"/>
    </row>
    <row r="391" spans="2:2" ht="12.75">
      <c r="B391" s="54"/>
    </row>
    <row r="392" spans="2:2" ht="12.75">
      <c r="B392" s="54"/>
    </row>
    <row r="393" spans="2:2" ht="12.75">
      <c r="B393" s="54"/>
    </row>
    <row r="394" spans="2:2" ht="12.75">
      <c r="B394" s="54"/>
    </row>
    <row r="395" spans="2:2" ht="12.75">
      <c r="B395" s="54"/>
    </row>
    <row r="396" spans="2:2" ht="12.75">
      <c r="B396" s="54"/>
    </row>
    <row r="397" spans="2:2" ht="12.75">
      <c r="B397" s="54"/>
    </row>
    <row r="398" spans="2:2" ht="12.75">
      <c r="B398" s="54"/>
    </row>
    <row r="399" spans="2:2" ht="12.75">
      <c r="B399" s="54"/>
    </row>
    <row r="400" spans="2:2" ht="12.75">
      <c r="B400" s="54"/>
    </row>
    <row r="401" spans="2:2" ht="12.75">
      <c r="B401" s="54"/>
    </row>
    <row r="402" spans="2:2" ht="12.75">
      <c r="B402" s="54"/>
    </row>
    <row r="403" spans="2:2" ht="12.75">
      <c r="B403" s="54"/>
    </row>
    <row r="404" spans="2:2" ht="12.75">
      <c r="B404" s="54"/>
    </row>
    <row r="405" spans="2:2" ht="12.75">
      <c r="B405" s="54"/>
    </row>
    <row r="406" spans="2:2" ht="12.75">
      <c r="B406" s="54"/>
    </row>
    <row r="407" spans="2:2" ht="12.75">
      <c r="B407" s="54"/>
    </row>
    <row r="408" spans="2:2" ht="12.75">
      <c r="B408" s="54"/>
    </row>
    <row r="409" spans="2:2" ht="12.75">
      <c r="B409" s="54"/>
    </row>
    <row r="410" spans="2:2" ht="12.75">
      <c r="B410" s="54"/>
    </row>
    <row r="411" spans="2:2" ht="12.75">
      <c r="B411" s="54"/>
    </row>
    <row r="412" spans="2:2" ht="12.75">
      <c r="B412" s="54"/>
    </row>
    <row r="413" spans="2:2" ht="12.75">
      <c r="B413" s="54"/>
    </row>
    <row r="414" spans="2:2" ht="12.75">
      <c r="B414" s="54"/>
    </row>
    <row r="415" spans="2:2" ht="12.75">
      <c r="B415" s="54"/>
    </row>
    <row r="416" spans="2:2" ht="12.75">
      <c r="B416" s="54"/>
    </row>
    <row r="417" spans="2:2" ht="12.75">
      <c r="B417" s="54"/>
    </row>
    <row r="418" spans="2:2" ht="12.75">
      <c r="B418" s="54"/>
    </row>
    <row r="419" spans="2:2" ht="12.75">
      <c r="B419" s="54"/>
    </row>
    <row r="420" spans="2:2" ht="12.75">
      <c r="B420" s="54"/>
    </row>
    <row r="421" spans="2:2" ht="12.75">
      <c r="B421" s="54"/>
    </row>
    <row r="422" spans="2:2" ht="12.75">
      <c r="B422" s="54"/>
    </row>
    <row r="423" spans="2:2" ht="12.75">
      <c r="B423" s="54"/>
    </row>
    <row r="424" spans="2:2" ht="12.75">
      <c r="B424" s="54"/>
    </row>
    <row r="425" spans="2:2" ht="12.75">
      <c r="B425" s="54"/>
    </row>
    <row r="426" spans="2:2" ht="12.75">
      <c r="B426" s="54"/>
    </row>
    <row r="427" spans="2:2" ht="12.75">
      <c r="B427" s="54"/>
    </row>
    <row r="428" spans="2:2" ht="12.75">
      <c r="B428" s="54"/>
    </row>
    <row r="429" spans="2:2" ht="12.75">
      <c r="B429" s="54"/>
    </row>
    <row r="430" spans="2:2" ht="12.75">
      <c r="B430" s="54"/>
    </row>
    <row r="431" spans="2:2" ht="12.75">
      <c r="B431" s="54"/>
    </row>
    <row r="432" spans="2:2" ht="12.75">
      <c r="B432" s="54"/>
    </row>
    <row r="433" spans="2:2" ht="12.75">
      <c r="B433" s="54"/>
    </row>
    <row r="434" spans="2:2" ht="12.75">
      <c r="B434" s="54"/>
    </row>
    <row r="435" spans="2:2" ht="12.75">
      <c r="B435" s="54"/>
    </row>
    <row r="436" spans="2:2" ht="12.75">
      <c r="B436" s="54"/>
    </row>
    <row r="437" spans="2:2" ht="12.75">
      <c r="B437" s="54"/>
    </row>
    <row r="438" spans="2:2" ht="12.75">
      <c r="B438" s="54"/>
    </row>
    <row r="439" spans="2:2" ht="12.75">
      <c r="B439" s="54"/>
    </row>
    <row r="440" spans="2:2" ht="12.75">
      <c r="B440" s="54"/>
    </row>
    <row r="441" spans="2:2" ht="12.75">
      <c r="B441" s="54"/>
    </row>
    <row r="442" spans="2:2" ht="12.75">
      <c r="B442" s="54"/>
    </row>
    <row r="443" spans="2:2" ht="12.75">
      <c r="B443" s="54"/>
    </row>
    <row r="444" spans="2:2" ht="12.75">
      <c r="B444" s="54"/>
    </row>
    <row r="445" spans="2:2" ht="12.75">
      <c r="B445" s="54"/>
    </row>
    <row r="446" spans="2:2" ht="12.75">
      <c r="B446" s="54"/>
    </row>
    <row r="447" spans="2:2" ht="12.75">
      <c r="B447" s="54"/>
    </row>
    <row r="448" spans="2:2" ht="12.75">
      <c r="B448" s="54"/>
    </row>
    <row r="449" spans="2:2" ht="12.75">
      <c r="B449" s="54"/>
    </row>
    <row r="450" spans="2:2" ht="12.75">
      <c r="B450" s="54"/>
    </row>
    <row r="451" spans="2:2" ht="12.75">
      <c r="B451" s="54"/>
    </row>
    <row r="452" spans="2:2" ht="12.75">
      <c r="B452" s="54"/>
    </row>
    <row r="453" spans="2:2" ht="12.75">
      <c r="B453" s="54"/>
    </row>
    <row r="454" spans="2:2" ht="12.75">
      <c r="B454" s="54"/>
    </row>
    <row r="455" spans="2:2" ht="12.75">
      <c r="B455" s="54"/>
    </row>
    <row r="456" spans="2:2" ht="12.75">
      <c r="B456" s="54"/>
    </row>
    <row r="457" spans="2:2" ht="12.75">
      <c r="B457" s="54"/>
    </row>
    <row r="458" spans="2:2" ht="12.75">
      <c r="B458" s="54"/>
    </row>
    <row r="459" spans="2:2" ht="12.75">
      <c r="B459" s="54"/>
    </row>
    <row r="460" spans="2:2" ht="12.75">
      <c r="B460" s="54"/>
    </row>
    <row r="461" spans="2:2" ht="12.75">
      <c r="B461" s="54"/>
    </row>
    <row r="462" spans="2:2" ht="12.75">
      <c r="B462" s="54"/>
    </row>
    <row r="463" spans="2:2" ht="12.75">
      <c r="B463" s="54"/>
    </row>
    <row r="464" spans="2:2" ht="12.75">
      <c r="B464" s="54"/>
    </row>
    <row r="465" spans="2:2" ht="12.75">
      <c r="B465" s="54"/>
    </row>
    <row r="466" spans="2:2" ht="12.75">
      <c r="B466" s="54"/>
    </row>
    <row r="467" spans="2:2" ht="12.75">
      <c r="B467" s="54"/>
    </row>
    <row r="468" spans="2:2" ht="12.75">
      <c r="B468" s="54"/>
    </row>
    <row r="469" spans="2:2" ht="12.75">
      <c r="B469" s="54"/>
    </row>
    <row r="470" spans="2:2" ht="12.75">
      <c r="B470" s="54"/>
    </row>
    <row r="471" spans="2:2" ht="12.75">
      <c r="B471" s="54"/>
    </row>
    <row r="472" spans="2:2" ht="12.75">
      <c r="B472" s="54"/>
    </row>
    <row r="473" spans="2:2" ht="12.75">
      <c r="B473" s="54"/>
    </row>
    <row r="474" spans="2:2" ht="12.75">
      <c r="B474" s="54"/>
    </row>
    <row r="475" spans="2:2" ht="12.75">
      <c r="B475" s="54"/>
    </row>
    <row r="476" spans="2:2" ht="12.75">
      <c r="B476" s="54"/>
    </row>
    <row r="477" spans="2:2" ht="12.75">
      <c r="B477" s="54"/>
    </row>
    <row r="478" spans="2:2" ht="12.75">
      <c r="B478" s="54"/>
    </row>
    <row r="479" spans="2:2" ht="12.75">
      <c r="B479" s="54"/>
    </row>
    <row r="480" spans="2:2" ht="12.75">
      <c r="B480" s="54"/>
    </row>
    <row r="481" spans="2:2" ht="12.75">
      <c r="B481" s="54"/>
    </row>
    <row r="482" spans="2:2" ht="12.75">
      <c r="B482" s="54"/>
    </row>
    <row r="483" spans="2:2" ht="12.75">
      <c r="B483" s="54"/>
    </row>
    <row r="484" spans="2:2" ht="12.75">
      <c r="B484" s="54"/>
    </row>
    <row r="485" spans="2:2" ht="12.75">
      <c r="B485" s="54"/>
    </row>
    <row r="486" spans="2:2" ht="12.75">
      <c r="B486" s="54"/>
    </row>
    <row r="487" spans="2:2" ht="12.75">
      <c r="B487" s="54"/>
    </row>
    <row r="488" spans="2:2" ht="12.75">
      <c r="B488" s="54"/>
    </row>
    <row r="489" spans="2:2" ht="12.75">
      <c r="B489" s="54"/>
    </row>
    <row r="490" spans="2:2" ht="12.75">
      <c r="B490" s="54"/>
    </row>
    <row r="491" spans="2:2" ht="12.75">
      <c r="B491" s="54"/>
    </row>
    <row r="492" spans="2:2" ht="12.75">
      <c r="B492" s="54"/>
    </row>
    <row r="493" spans="2:2" ht="12.75">
      <c r="B493" s="54"/>
    </row>
    <row r="494" spans="2:2" ht="12.75">
      <c r="B494" s="54"/>
    </row>
    <row r="495" spans="2:2" ht="12.75">
      <c r="B495" s="54"/>
    </row>
    <row r="496" spans="2:2" ht="12.75">
      <c r="B496" s="54"/>
    </row>
    <row r="497" spans="2:2" ht="12.75">
      <c r="B497" s="54"/>
    </row>
    <row r="498" spans="2:2" ht="12.75">
      <c r="B498" s="54"/>
    </row>
    <row r="499" spans="2:2" ht="12.75">
      <c r="B499" s="54"/>
    </row>
    <row r="500" spans="2:2" ht="12.75">
      <c r="B500" s="54"/>
    </row>
    <row r="501" spans="2:2" ht="12.75">
      <c r="B501" s="54"/>
    </row>
    <row r="502" spans="2:2" ht="12.75">
      <c r="B502" s="54"/>
    </row>
    <row r="503" spans="2:2" ht="12.75">
      <c r="B503" s="54"/>
    </row>
    <row r="504" spans="2:2" ht="12.75">
      <c r="B504" s="54"/>
    </row>
    <row r="505" spans="2:2" ht="12.75">
      <c r="B505" s="54"/>
    </row>
    <row r="506" spans="2:2" ht="12.75">
      <c r="B506" s="54"/>
    </row>
    <row r="507" spans="2:2" ht="12.75">
      <c r="B507" s="54"/>
    </row>
    <row r="508" spans="2:2" ht="12.75">
      <c r="B508" s="54"/>
    </row>
    <row r="509" spans="2:2" ht="12.75">
      <c r="B509" s="54"/>
    </row>
    <row r="510" spans="2:2" ht="12.75">
      <c r="B510" s="54"/>
    </row>
    <row r="511" spans="2:2" ht="12.75">
      <c r="B511" s="54"/>
    </row>
    <row r="512" spans="2:2" ht="12.75">
      <c r="B512" s="54"/>
    </row>
    <row r="513" spans="2:2" ht="12.75">
      <c r="B513" s="54"/>
    </row>
    <row r="514" spans="2:2" ht="12.75">
      <c r="B514" s="54"/>
    </row>
    <row r="515" spans="2:2" ht="12.75">
      <c r="B515" s="54"/>
    </row>
    <row r="516" spans="2:2" ht="12.75">
      <c r="B516" s="54"/>
    </row>
    <row r="517" spans="2:2" ht="12.75">
      <c r="B517" s="54"/>
    </row>
    <row r="518" spans="2:2" ht="12.75">
      <c r="B518" s="54"/>
    </row>
    <row r="519" spans="2:2" ht="12.75">
      <c r="B519" s="54"/>
    </row>
    <row r="520" spans="2:2" ht="12.75">
      <c r="B520" s="54"/>
    </row>
    <row r="521" spans="2:2" ht="12.75">
      <c r="B521" s="54"/>
    </row>
    <row r="522" spans="2:2" ht="12.75">
      <c r="B522" s="54"/>
    </row>
    <row r="523" spans="2:2" ht="12.75">
      <c r="B523" s="54"/>
    </row>
    <row r="524" spans="2:2" ht="12.75">
      <c r="B524" s="54"/>
    </row>
    <row r="525" spans="2:2" ht="12.75">
      <c r="B525" s="54"/>
    </row>
    <row r="526" spans="2:2" ht="12.75">
      <c r="B526" s="54"/>
    </row>
    <row r="527" spans="2:2" ht="12.75">
      <c r="B527" s="54"/>
    </row>
    <row r="528" spans="2:2" ht="12.75">
      <c r="B528" s="54"/>
    </row>
    <row r="529" spans="2:2" ht="12.75">
      <c r="B529" s="54"/>
    </row>
    <row r="530" spans="2:2" ht="12.75">
      <c r="B530" s="54"/>
    </row>
    <row r="531" spans="2:2" ht="12.75">
      <c r="B531" s="54"/>
    </row>
    <row r="532" spans="2:2" ht="12.75">
      <c r="B532" s="54"/>
    </row>
    <row r="533" spans="2:2" ht="12.75">
      <c r="B533" s="54"/>
    </row>
    <row r="534" spans="2:2" ht="12.75">
      <c r="B534" s="54"/>
    </row>
    <row r="535" spans="2:2" ht="12.75">
      <c r="B535" s="54"/>
    </row>
    <row r="536" spans="2:2" ht="12.75">
      <c r="B536" s="54"/>
    </row>
    <row r="537" spans="2:2" ht="12.75">
      <c r="B537" s="54"/>
    </row>
    <row r="538" spans="2:2" ht="12.75">
      <c r="B538" s="54"/>
    </row>
    <row r="539" spans="2:2" ht="12.75">
      <c r="B539" s="54"/>
    </row>
    <row r="540" spans="2:2" ht="12.75">
      <c r="B540" s="54"/>
    </row>
    <row r="541" spans="2:2" ht="12.75">
      <c r="B541" s="54"/>
    </row>
    <row r="542" spans="2:2" ht="12.75">
      <c r="B542" s="54"/>
    </row>
    <row r="543" spans="2:2" ht="12.75">
      <c r="B543" s="54"/>
    </row>
    <row r="544" spans="2:2" ht="12.75">
      <c r="B544" s="54"/>
    </row>
    <row r="545" spans="2:2" ht="12.75">
      <c r="B545" s="54"/>
    </row>
    <row r="546" spans="2:2" ht="12.75">
      <c r="B546" s="54"/>
    </row>
    <row r="547" spans="2:2" ht="12.75">
      <c r="B547" s="54"/>
    </row>
    <row r="548" spans="2:2" ht="12.75">
      <c r="B548" s="54"/>
    </row>
    <row r="549" spans="2:2" ht="12.75">
      <c r="B549" s="54"/>
    </row>
    <row r="550" spans="2:2" ht="12.75">
      <c r="B550" s="54"/>
    </row>
    <row r="551" spans="2:2" ht="12.75">
      <c r="B551" s="54"/>
    </row>
    <row r="552" spans="2:2" ht="12.75">
      <c r="B552" s="54"/>
    </row>
    <row r="553" spans="2:2" ht="12.75">
      <c r="B553" s="54"/>
    </row>
    <row r="554" spans="2:2" ht="12.75">
      <c r="B554" s="54"/>
    </row>
    <row r="555" spans="2:2" ht="12.75">
      <c r="B555" s="54"/>
    </row>
    <row r="556" spans="2:2" ht="12.75">
      <c r="B556" s="54"/>
    </row>
    <row r="557" spans="2:2" ht="12.75">
      <c r="B557" s="54"/>
    </row>
    <row r="558" spans="2:2" ht="12.75">
      <c r="B558" s="54"/>
    </row>
    <row r="559" spans="2:2" ht="12.75">
      <c r="B559" s="54"/>
    </row>
    <row r="560" spans="2:2" ht="12.75">
      <c r="B560" s="54"/>
    </row>
    <row r="561" spans="2:2" ht="12.75">
      <c r="B561" s="54"/>
    </row>
    <row r="562" spans="2:2" ht="12.75">
      <c r="B562" s="54"/>
    </row>
    <row r="563" spans="2:2" ht="12.75">
      <c r="B563" s="54"/>
    </row>
    <row r="564" spans="2:2" ht="12.75">
      <c r="B564" s="54"/>
    </row>
    <row r="565" spans="2:2" ht="12.75">
      <c r="B565" s="54"/>
    </row>
    <row r="566" spans="2:2" ht="12.75">
      <c r="B566" s="54"/>
    </row>
    <row r="567" spans="2:2" ht="12.75">
      <c r="B567" s="54"/>
    </row>
    <row r="568" spans="2:2" ht="12.75">
      <c r="B568" s="54"/>
    </row>
    <row r="569" spans="2:2" ht="12.75">
      <c r="B569" s="54"/>
    </row>
    <row r="570" spans="2:2" ht="12.75">
      <c r="B570" s="54"/>
    </row>
    <row r="571" spans="2:2" ht="12.75">
      <c r="B571" s="54"/>
    </row>
    <row r="572" spans="2:2" ht="12.75">
      <c r="B572" s="54"/>
    </row>
    <row r="573" spans="2:2" ht="12.75">
      <c r="B573" s="54"/>
    </row>
    <row r="574" spans="2:2" ht="12.75">
      <c r="B574" s="54"/>
    </row>
    <row r="575" spans="2:2" ht="12.75">
      <c r="B575" s="54"/>
    </row>
    <row r="576" spans="2:2" ht="12.75">
      <c r="B576" s="54"/>
    </row>
    <row r="577" spans="2:2" ht="12.75">
      <c r="B577" s="54"/>
    </row>
    <row r="578" spans="2:2" ht="12.75">
      <c r="B578" s="54"/>
    </row>
    <row r="579" spans="2:2" ht="12.75">
      <c r="B579" s="54"/>
    </row>
    <row r="580" spans="2:2" ht="12.75">
      <c r="B580" s="54"/>
    </row>
    <row r="581" spans="2:2" ht="12.75">
      <c r="B581" s="54"/>
    </row>
    <row r="582" spans="2:2" ht="12.75">
      <c r="B582" s="54"/>
    </row>
    <row r="583" spans="2:2" ht="12.75">
      <c r="B583" s="54"/>
    </row>
    <row r="584" spans="2:2" ht="12.75">
      <c r="B584" s="54"/>
    </row>
    <row r="585" spans="2:2" ht="12.75">
      <c r="B585" s="54"/>
    </row>
    <row r="586" spans="2:2" ht="12.75">
      <c r="B586" s="54"/>
    </row>
    <row r="587" spans="2:2" ht="12.75">
      <c r="B587" s="54"/>
    </row>
    <row r="588" spans="2:2" ht="12.75">
      <c r="B588" s="54"/>
    </row>
    <row r="589" spans="2:2" ht="12.75">
      <c r="B589" s="54"/>
    </row>
    <row r="590" spans="2:2" ht="12.75">
      <c r="B590" s="54"/>
    </row>
    <row r="591" spans="2:2" ht="12.75">
      <c r="B591" s="54"/>
    </row>
    <row r="592" spans="2:2" ht="12.75">
      <c r="B592" s="54"/>
    </row>
    <row r="593" spans="2:2" ht="12.75">
      <c r="B593" s="54"/>
    </row>
    <row r="594" spans="2:2" ht="12.75">
      <c r="B594" s="54"/>
    </row>
    <row r="595" spans="2:2" ht="12.75">
      <c r="B595" s="54"/>
    </row>
    <row r="596" spans="2:2" ht="12.75">
      <c r="B596" s="54"/>
    </row>
    <row r="597" spans="2:2" ht="12.75">
      <c r="B597" s="54"/>
    </row>
    <row r="598" spans="2:2" ht="12.75">
      <c r="B598" s="54"/>
    </row>
    <row r="599" spans="2:2" ht="12.75">
      <c r="B599" s="54"/>
    </row>
    <row r="600" spans="2:2" ht="12.75">
      <c r="B600" s="54"/>
    </row>
    <row r="601" spans="2:2" ht="12.75">
      <c r="B601" s="54"/>
    </row>
    <row r="602" spans="2:2" ht="12.75">
      <c r="B602" s="54"/>
    </row>
    <row r="603" spans="2:2" ht="12.75">
      <c r="B603" s="54"/>
    </row>
    <row r="604" spans="2:2" ht="12.75">
      <c r="B604" s="54"/>
    </row>
    <row r="605" spans="2:2" ht="12.75">
      <c r="B605" s="54"/>
    </row>
    <row r="606" spans="2:2" ht="12.75">
      <c r="B606" s="54"/>
    </row>
    <row r="607" spans="2:2" ht="12.75">
      <c r="B607" s="54"/>
    </row>
    <row r="608" spans="2:2" ht="12.75">
      <c r="B608" s="54"/>
    </row>
    <row r="609" spans="2:2" ht="12.75">
      <c r="B609" s="54"/>
    </row>
    <row r="610" spans="2:2" ht="12.75">
      <c r="B610" s="54"/>
    </row>
    <row r="611" spans="2:2" ht="12.75">
      <c r="B611" s="54"/>
    </row>
    <row r="612" spans="2:2" ht="12.75">
      <c r="B612" s="54"/>
    </row>
    <row r="613" spans="2:2" ht="12.75">
      <c r="B613" s="54"/>
    </row>
    <row r="614" spans="2:2" ht="12.75">
      <c r="B614" s="54"/>
    </row>
    <row r="615" spans="2:2" ht="12.75">
      <c r="B615" s="54"/>
    </row>
    <row r="616" spans="2:2" ht="12.75">
      <c r="B616" s="54"/>
    </row>
    <row r="617" spans="2:2" ht="12.75">
      <c r="B617" s="54"/>
    </row>
    <row r="618" spans="2:2" ht="12.75">
      <c r="B618" s="54"/>
    </row>
    <row r="619" spans="2:2" ht="12.75">
      <c r="B619" s="54"/>
    </row>
    <row r="620" spans="2:2" ht="12.75">
      <c r="B620" s="54"/>
    </row>
    <row r="621" spans="2:2" ht="12.75">
      <c r="B621" s="54"/>
    </row>
    <row r="622" spans="2:2" ht="12.75">
      <c r="B622" s="54"/>
    </row>
    <row r="623" spans="2:2" ht="12.75">
      <c r="B623" s="54"/>
    </row>
    <row r="624" spans="2:2" ht="12.75">
      <c r="B624" s="54"/>
    </row>
    <row r="625" spans="2:2" ht="12.75">
      <c r="B625" s="54"/>
    </row>
    <row r="626" spans="2:2" ht="12.75">
      <c r="B626" s="54"/>
    </row>
    <row r="627" spans="2:2" ht="12.75">
      <c r="B627" s="54"/>
    </row>
    <row r="628" spans="2:2" ht="12.75">
      <c r="B628" s="54"/>
    </row>
    <row r="629" spans="2:2" ht="12.75">
      <c r="B629" s="54"/>
    </row>
    <row r="630" spans="2:2" ht="12.75">
      <c r="B630" s="54"/>
    </row>
    <row r="631" spans="2:2" ht="12.75">
      <c r="B631" s="54"/>
    </row>
    <row r="632" spans="2:2" ht="12.75">
      <c r="B632" s="54"/>
    </row>
    <row r="633" spans="2:2" ht="12.75">
      <c r="B633" s="54"/>
    </row>
    <row r="634" spans="2:2" ht="12.75">
      <c r="B634" s="54"/>
    </row>
    <row r="635" spans="2:2" ht="12.75">
      <c r="B635" s="54"/>
    </row>
    <row r="636" spans="2:2" ht="12.75">
      <c r="B636" s="54"/>
    </row>
    <row r="637" spans="2:2" ht="12.75">
      <c r="B637" s="54"/>
    </row>
    <row r="638" spans="2:2" ht="12.75">
      <c r="B638" s="54"/>
    </row>
    <row r="639" spans="2:2" ht="12.75">
      <c r="B639" s="54"/>
    </row>
    <row r="640" spans="2:2" ht="12.75">
      <c r="B640" s="54"/>
    </row>
    <row r="641" spans="2:2" ht="12.75">
      <c r="B641" s="54"/>
    </row>
    <row r="642" spans="2:2" ht="12.75">
      <c r="B642" s="54"/>
    </row>
    <row r="643" spans="2:2" ht="12.75">
      <c r="B643" s="54"/>
    </row>
    <row r="644" spans="2:2" ht="12.75">
      <c r="B644" s="54"/>
    </row>
    <row r="645" spans="2:2" ht="12.75">
      <c r="B645" s="54"/>
    </row>
    <row r="646" spans="2:2" ht="12.75">
      <c r="B646" s="54"/>
    </row>
    <row r="647" spans="2:2" ht="12.75">
      <c r="B647" s="54"/>
    </row>
    <row r="648" spans="2:2" ht="12.75">
      <c r="B648" s="54"/>
    </row>
    <row r="649" spans="2:2" ht="12.75">
      <c r="B649" s="54"/>
    </row>
    <row r="650" spans="2:2" ht="12.75">
      <c r="B650" s="54"/>
    </row>
    <row r="651" spans="2:2" ht="12.75">
      <c r="B651" s="54"/>
    </row>
    <row r="652" spans="2:2" ht="12.75">
      <c r="B652" s="54"/>
    </row>
    <row r="653" spans="2:2" ht="12.75">
      <c r="B653" s="54"/>
    </row>
    <row r="654" spans="2:2" ht="12.75">
      <c r="B654" s="54"/>
    </row>
    <row r="655" spans="2:2" ht="12.75">
      <c r="B655" s="54"/>
    </row>
    <row r="656" spans="2:2" ht="12.75">
      <c r="B656" s="54"/>
    </row>
    <row r="657" spans="2:2" ht="12.75">
      <c r="B657" s="54"/>
    </row>
    <row r="658" spans="2:2" ht="12.75">
      <c r="B658" s="54"/>
    </row>
    <row r="659" spans="2:2" ht="12.75">
      <c r="B659" s="54"/>
    </row>
    <row r="660" spans="2:2" ht="12.75">
      <c r="B660" s="54"/>
    </row>
    <row r="661" spans="2:2" ht="12.75">
      <c r="B661" s="54"/>
    </row>
    <row r="662" spans="2:2" ht="12.75">
      <c r="B662" s="54"/>
    </row>
    <row r="663" spans="2:2" ht="12.75">
      <c r="B663" s="54"/>
    </row>
    <row r="664" spans="2:2" ht="12.75">
      <c r="B664" s="54"/>
    </row>
    <row r="665" spans="2:2" ht="12.75">
      <c r="B665" s="54"/>
    </row>
    <row r="666" spans="2:2" ht="12.75">
      <c r="B666" s="54"/>
    </row>
    <row r="667" spans="2:2" ht="12.75">
      <c r="B667" s="54"/>
    </row>
    <row r="668" spans="2:2" ht="12.75">
      <c r="B668" s="54"/>
    </row>
    <row r="669" spans="2:2" ht="12.75">
      <c r="B669" s="54"/>
    </row>
    <row r="670" spans="2:2" ht="12.75">
      <c r="B670" s="54"/>
    </row>
    <row r="671" spans="2:2" ht="12.75">
      <c r="B671" s="54"/>
    </row>
    <row r="672" spans="2:2" ht="12.75">
      <c r="B672" s="54"/>
    </row>
    <row r="673" spans="2:2" ht="12.75">
      <c r="B673" s="54"/>
    </row>
    <row r="674" spans="2:2" ht="12.75">
      <c r="B674" s="54"/>
    </row>
    <row r="675" spans="2:2" ht="12.75">
      <c r="B675" s="54"/>
    </row>
    <row r="676" spans="2:2" ht="12.75">
      <c r="B676" s="54"/>
    </row>
    <row r="677" spans="2:2" ht="12.75">
      <c r="B677" s="54"/>
    </row>
    <row r="678" spans="2:2" ht="12.75">
      <c r="B678" s="54"/>
    </row>
    <row r="679" spans="2:2" ht="12.75">
      <c r="B679" s="54"/>
    </row>
    <row r="680" spans="2:2" ht="12.75">
      <c r="B680" s="54"/>
    </row>
    <row r="681" spans="2:2" ht="12.75">
      <c r="B681" s="54"/>
    </row>
    <row r="682" spans="2:2" ht="12.75">
      <c r="B682" s="54"/>
    </row>
    <row r="683" spans="2:2" ht="12.75">
      <c r="B683" s="54"/>
    </row>
    <row r="684" spans="2:2" ht="12.75">
      <c r="B684" s="54"/>
    </row>
    <row r="685" spans="2:2" ht="12.75">
      <c r="B685" s="54"/>
    </row>
    <row r="686" spans="2:2" ht="12.75">
      <c r="B686" s="54"/>
    </row>
    <row r="687" spans="2:2" ht="12.75">
      <c r="B687" s="54"/>
    </row>
    <row r="688" spans="2:2" ht="12.75">
      <c r="B688" s="54"/>
    </row>
    <row r="689" spans="2:2" ht="12.75">
      <c r="B689" s="54"/>
    </row>
    <row r="690" spans="2:2" ht="12.75">
      <c r="B690" s="54"/>
    </row>
    <row r="691" spans="2:2" ht="12.75">
      <c r="B691" s="54"/>
    </row>
    <row r="692" spans="2:2" ht="12.75">
      <c r="B692" s="54"/>
    </row>
    <row r="693" spans="2:2" ht="12.75">
      <c r="B693" s="54"/>
    </row>
    <row r="694" spans="2:2" ht="12.75">
      <c r="B694" s="54"/>
    </row>
    <row r="695" spans="2:2" ht="12.75">
      <c r="B695" s="54"/>
    </row>
    <row r="696" spans="2:2" ht="12.75">
      <c r="B696" s="54"/>
    </row>
    <row r="697" spans="2:2" ht="12.75">
      <c r="B697" s="54"/>
    </row>
    <row r="698" spans="2:2" ht="12.75">
      <c r="B698" s="54"/>
    </row>
    <row r="699" spans="2:2" ht="12.75">
      <c r="B699" s="54"/>
    </row>
    <row r="700" spans="2:2" ht="12.75">
      <c r="B700" s="54"/>
    </row>
    <row r="701" spans="2:2" ht="12.75">
      <c r="B701" s="54"/>
    </row>
    <row r="702" spans="2:2" ht="12.75">
      <c r="B702" s="54"/>
    </row>
    <row r="703" spans="2:2" ht="12.75">
      <c r="B703" s="54"/>
    </row>
    <row r="704" spans="2:2" ht="12.75">
      <c r="B704" s="54"/>
    </row>
    <row r="705" spans="2:2" ht="12.75">
      <c r="B705" s="54"/>
    </row>
    <row r="706" spans="2:2" ht="12.75">
      <c r="B706" s="54"/>
    </row>
    <row r="707" spans="2:2" ht="12.75">
      <c r="B707" s="54"/>
    </row>
    <row r="708" spans="2:2" ht="12.75">
      <c r="B708" s="54"/>
    </row>
    <row r="709" spans="2:2" ht="12.75">
      <c r="B709" s="54"/>
    </row>
    <row r="710" spans="2:2" ht="12.75">
      <c r="B710" s="54"/>
    </row>
    <row r="711" spans="2:2" ht="12.75">
      <c r="B711" s="54"/>
    </row>
    <row r="712" spans="2:2" ht="12.75">
      <c r="B712" s="54"/>
    </row>
    <row r="713" spans="2:2" ht="12.75">
      <c r="B713" s="54"/>
    </row>
    <row r="714" spans="2:2" ht="12.75">
      <c r="B714" s="54"/>
    </row>
    <row r="715" spans="2:2" ht="12.75">
      <c r="B715" s="54"/>
    </row>
    <row r="716" spans="2:2" ht="12.75">
      <c r="B716" s="54"/>
    </row>
    <row r="717" spans="2:2" ht="12.75">
      <c r="B717" s="54"/>
    </row>
    <row r="718" spans="2:2" ht="12.75">
      <c r="B718" s="54"/>
    </row>
    <row r="719" spans="2:2" ht="12.75">
      <c r="B719" s="54"/>
    </row>
    <row r="720" spans="2:2" ht="12.75">
      <c r="B720" s="54"/>
    </row>
    <row r="721" spans="2:2" ht="12.75">
      <c r="B721" s="54"/>
    </row>
    <row r="722" spans="2:2" ht="12.75">
      <c r="B722" s="54"/>
    </row>
    <row r="723" spans="2:2" ht="12.75">
      <c r="B723" s="54"/>
    </row>
    <row r="724" spans="2:2" ht="12.75">
      <c r="B724" s="54"/>
    </row>
    <row r="725" spans="2:2" ht="12.75">
      <c r="B725" s="54"/>
    </row>
    <row r="726" spans="2:2" ht="12.75">
      <c r="B726" s="54"/>
    </row>
    <row r="727" spans="2:2" ht="12.75">
      <c r="B727" s="54"/>
    </row>
    <row r="728" spans="2:2" ht="12.75">
      <c r="B728" s="54"/>
    </row>
    <row r="729" spans="2:2" ht="12.75">
      <c r="B729" s="54"/>
    </row>
    <row r="730" spans="2:2" ht="12.75">
      <c r="B730" s="54"/>
    </row>
    <row r="731" spans="2:2" ht="12.75">
      <c r="B731" s="54"/>
    </row>
    <row r="732" spans="2:2" ht="12.75">
      <c r="B732" s="54"/>
    </row>
    <row r="733" spans="2:2" ht="12.75">
      <c r="B733" s="54"/>
    </row>
    <row r="734" spans="2:2" ht="12.75">
      <c r="B734" s="54"/>
    </row>
    <row r="735" spans="2:2" ht="12.75">
      <c r="B735" s="54"/>
    </row>
    <row r="736" spans="2:2" ht="12.75">
      <c r="B736" s="54"/>
    </row>
    <row r="737" spans="2:2" ht="12.75">
      <c r="B737" s="54"/>
    </row>
    <row r="738" spans="2:2" ht="12.75">
      <c r="B738" s="54"/>
    </row>
    <row r="739" spans="2:2" ht="12.75">
      <c r="B739" s="54"/>
    </row>
    <row r="740" spans="2:2" ht="12.75">
      <c r="B740" s="54"/>
    </row>
    <row r="741" spans="2:2" ht="12.75">
      <c r="B741" s="54"/>
    </row>
    <row r="742" spans="2:2" ht="12.75">
      <c r="B742" s="54"/>
    </row>
    <row r="743" spans="2:2" ht="12.75">
      <c r="B743" s="54"/>
    </row>
    <row r="744" spans="2:2" ht="12.75">
      <c r="B744" s="54"/>
    </row>
    <row r="745" spans="2:2" ht="12.75">
      <c r="B745" s="54"/>
    </row>
    <row r="746" spans="2:2" ht="12.75">
      <c r="B746" s="54"/>
    </row>
    <row r="747" spans="2:2" ht="12.75">
      <c r="B747" s="54"/>
    </row>
    <row r="748" spans="2:2" ht="12.75">
      <c r="B748" s="54"/>
    </row>
    <row r="749" spans="2:2" ht="12.75">
      <c r="B749" s="54"/>
    </row>
    <row r="750" spans="2:2" ht="12.75">
      <c r="B750" s="54"/>
    </row>
    <row r="751" spans="2:2" ht="12.75">
      <c r="B751" s="54"/>
    </row>
    <row r="752" spans="2:2" ht="12.75">
      <c r="B752" s="54"/>
    </row>
    <row r="753" spans="2:2" ht="12.75">
      <c r="B753" s="54"/>
    </row>
    <row r="754" spans="2:2" ht="12.75">
      <c r="B754" s="54"/>
    </row>
    <row r="755" spans="2:2" ht="12.75">
      <c r="B755" s="54"/>
    </row>
    <row r="756" spans="2:2" ht="12.75">
      <c r="B756" s="54"/>
    </row>
    <row r="757" spans="2:2" ht="12.75">
      <c r="B757" s="54"/>
    </row>
    <row r="758" spans="2:2" ht="12.75">
      <c r="B758" s="54"/>
    </row>
    <row r="759" spans="2:2" ht="12.75">
      <c r="B759" s="54"/>
    </row>
    <row r="760" spans="2:2" ht="12.75">
      <c r="B760" s="54"/>
    </row>
    <row r="761" spans="2:2" ht="12.75">
      <c r="B761" s="54"/>
    </row>
    <row r="762" spans="2:2" ht="12.75">
      <c r="B762" s="54"/>
    </row>
    <row r="763" spans="2:2" ht="12.75">
      <c r="B763" s="54"/>
    </row>
    <row r="764" spans="2:2" ht="12.75">
      <c r="B764" s="54"/>
    </row>
    <row r="765" spans="2:2" ht="12.75">
      <c r="B765" s="54"/>
    </row>
    <row r="766" spans="2:2" ht="12.75">
      <c r="B766" s="54"/>
    </row>
    <row r="767" spans="2:2" ht="12.75">
      <c r="B767" s="54"/>
    </row>
    <row r="768" spans="2:2" ht="12.75">
      <c r="B768" s="54"/>
    </row>
    <row r="769" spans="2:2" ht="12.75">
      <c r="B769" s="54"/>
    </row>
    <row r="770" spans="2:2" ht="12.75">
      <c r="B770" s="54"/>
    </row>
    <row r="771" spans="2:2" ht="12.75">
      <c r="B771" s="54"/>
    </row>
    <row r="772" spans="2:2" ht="12.75">
      <c r="B772" s="54"/>
    </row>
    <row r="773" spans="2:2" ht="12.75">
      <c r="B773" s="54"/>
    </row>
    <row r="774" spans="2:2" ht="12.75">
      <c r="B774" s="54"/>
    </row>
    <row r="775" spans="2:2" ht="12.75">
      <c r="B775" s="54"/>
    </row>
    <row r="776" spans="2:2" ht="12.75">
      <c r="B776" s="54"/>
    </row>
    <row r="777" spans="2:2" ht="12.75">
      <c r="B777" s="54"/>
    </row>
    <row r="778" spans="2:2" ht="12.75">
      <c r="B778" s="54"/>
    </row>
    <row r="779" spans="2:2" ht="12.75">
      <c r="B779" s="54"/>
    </row>
    <row r="780" spans="2:2" ht="12.75">
      <c r="B780" s="54"/>
    </row>
    <row r="781" spans="2:2" ht="12.75">
      <c r="B781" s="54"/>
    </row>
    <row r="782" spans="2:2" ht="12.75">
      <c r="B782" s="54"/>
    </row>
    <row r="783" spans="2:2" ht="12.75">
      <c r="B783" s="54"/>
    </row>
    <row r="784" spans="2:2" ht="12.75">
      <c r="B784" s="54"/>
    </row>
    <row r="785" spans="2:2" ht="12.75">
      <c r="B785" s="54"/>
    </row>
    <row r="786" spans="2:2" ht="12.75">
      <c r="B786" s="54"/>
    </row>
    <row r="787" spans="2:2" ht="12.75">
      <c r="B787" s="54"/>
    </row>
    <row r="788" spans="2:2" ht="12.75">
      <c r="B788" s="54"/>
    </row>
    <row r="789" spans="2:2" ht="12.75">
      <c r="B789" s="54"/>
    </row>
    <row r="790" spans="2:2" ht="12.75">
      <c r="B790" s="54"/>
    </row>
    <row r="791" spans="2:2" ht="12.75">
      <c r="B791" s="54"/>
    </row>
    <row r="792" spans="2:2" ht="12.75">
      <c r="B792" s="54"/>
    </row>
    <row r="793" spans="2:2" ht="12.75">
      <c r="B793" s="54"/>
    </row>
    <row r="794" spans="2:2" ht="12.75">
      <c r="B794" s="54"/>
    </row>
    <row r="795" spans="2:2" ht="12.75">
      <c r="B795" s="54"/>
    </row>
    <row r="796" spans="2:2" ht="12.75">
      <c r="B796" s="54"/>
    </row>
    <row r="797" spans="2:2" ht="12.75">
      <c r="B797" s="54"/>
    </row>
    <row r="798" spans="2:2" ht="12.75">
      <c r="B798" s="54"/>
    </row>
    <row r="799" spans="2:2" ht="12.75">
      <c r="B799" s="54"/>
    </row>
    <row r="800" spans="2:2" ht="12.75">
      <c r="B800" s="54"/>
    </row>
    <row r="801" spans="2:2" ht="12.75">
      <c r="B801" s="54"/>
    </row>
    <row r="802" spans="2:2" ht="12.75">
      <c r="B802" s="54"/>
    </row>
    <row r="803" spans="2:2" ht="12.75">
      <c r="B803" s="54"/>
    </row>
    <row r="804" spans="2:2" ht="12.75">
      <c r="B804" s="54"/>
    </row>
    <row r="805" spans="2:2" ht="12.75">
      <c r="B805" s="54"/>
    </row>
    <row r="806" spans="2:2" ht="12.75">
      <c r="B806" s="54"/>
    </row>
    <row r="807" spans="2:2" ht="12.75">
      <c r="B807" s="54"/>
    </row>
    <row r="808" spans="2:2" ht="12.75">
      <c r="B808" s="54"/>
    </row>
    <row r="809" spans="2:2" ht="12.75">
      <c r="B809" s="54"/>
    </row>
    <row r="810" spans="2:2" ht="12.75">
      <c r="B810" s="54"/>
    </row>
    <row r="811" spans="2:2" ht="12.75">
      <c r="B811" s="54"/>
    </row>
    <row r="812" spans="2:2" ht="12.75">
      <c r="B812" s="54"/>
    </row>
    <row r="813" spans="2:2" ht="12.75">
      <c r="B813" s="54"/>
    </row>
    <row r="814" spans="2:2" ht="12.75">
      <c r="B814" s="54"/>
    </row>
    <row r="815" spans="2:2" ht="12.75">
      <c r="B815" s="54"/>
    </row>
    <row r="816" spans="2:2" ht="12.75">
      <c r="B816" s="54"/>
    </row>
    <row r="817" spans="2:2" ht="12.75">
      <c r="B817" s="54"/>
    </row>
    <row r="818" spans="2:2" ht="12.75">
      <c r="B818" s="54"/>
    </row>
    <row r="819" spans="2:2" ht="12.75">
      <c r="B819" s="54"/>
    </row>
    <row r="820" spans="2:2" ht="12.75">
      <c r="B820" s="54"/>
    </row>
    <row r="821" spans="2:2" ht="12.75">
      <c r="B821" s="54"/>
    </row>
    <row r="822" spans="2:2" ht="12.75">
      <c r="B822" s="54"/>
    </row>
    <row r="823" spans="2:2" ht="12.75">
      <c r="B823" s="54"/>
    </row>
    <row r="824" spans="2:2" ht="12.75">
      <c r="B824" s="54"/>
    </row>
    <row r="825" spans="2:2" ht="12.75">
      <c r="B825" s="54"/>
    </row>
    <row r="826" spans="2:2" ht="12.75">
      <c r="B826" s="54"/>
    </row>
    <row r="827" spans="2:2" ht="12.75">
      <c r="B827" s="54"/>
    </row>
    <row r="828" spans="2:2" ht="12.75">
      <c r="B828" s="54"/>
    </row>
    <row r="829" spans="2:2" ht="12.75">
      <c r="B829" s="54"/>
    </row>
    <row r="830" spans="2:2" ht="12.75">
      <c r="B830" s="54"/>
    </row>
    <row r="831" spans="2:2" ht="12.75">
      <c r="B831" s="54"/>
    </row>
    <row r="832" spans="2:2" ht="12.75">
      <c r="B832" s="54"/>
    </row>
    <row r="833" spans="2:2" ht="12.75">
      <c r="B833" s="54"/>
    </row>
    <row r="834" spans="2:2" ht="12.75">
      <c r="B834" s="54"/>
    </row>
    <row r="835" spans="2:2" ht="12.75">
      <c r="B835" s="54"/>
    </row>
    <row r="836" spans="2:2" ht="12.75">
      <c r="B836" s="54"/>
    </row>
    <row r="837" spans="2:2" ht="12.75">
      <c r="B837" s="54"/>
    </row>
    <row r="838" spans="2:2" ht="12.75">
      <c r="B838" s="54"/>
    </row>
    <row r="839" spans="2:2" ht="12.75">
      <c r="B839" s="54"/>
    </row>
    <row r="840" spans="2:2" ht="12.75">
      <c r="B840" s="54"/>
    </row>
    <row r="841" spans="2:2" ht="12.75">
      <c r="B841" s="54"/>
    </row>
    <row r="842" spans="2:2" ht="12.75">
      <c r="B842" s="54"/>
    </row>
    <row r="843" spans="2:2" ht="12.75">
      <c r="B843" s="54"/>
    </row>
    <row r="844" spans="2:2" ht="12.75">
      <c r="B844" s="54"/>
    </row>
    <row r="845" spans="2:2" ht="12.75">
      <c r="B845" s="54"/>
    </row>
    <row r="846" spans="2:2" ht="12.75">
      <c r="B846" s="54"/>
    </row>
    <row r="847" spans="2:2" ht="12.75">
      <c r="B847" s="54"/>
    </row>
    <row r="848" spans="2:2" ht="12.75">
      <c r="B848" s="54"/>
    </row>
    <row r="849" spans="2:2" ht="12.75">
      <c r="B849" s="54"/>
    </row>
    <row r="850" spans="2:2" ht="12.75">
      <c r="B850" s="54"/>
    </row>
    <row r="851" spans="2:2" ht="12.75">
      <c r="B851" s="54"/>
    </row>
    <row r="852" spans="2:2" ht="12.75">
      <c r="B852" s="54"/>
    </row>
    <row r="853" spans="2:2" ht="12.75">
      <c r="B853" s="54"/>
    </row>
    <row r="854" spans="2:2" ht="12.75">
      <c r="B854" s="54"/>
    </row>
    <row r="855" spans="2:2" ht="12.75">
      <c r="B855" s="54"/>
    </row>
    <row r="856" spans="2:2" ht="12.75">
      <c r="B856" s="54"/>
    </row>
    <row r="857" spans="2:2" ht="12.75">
      <c r="B857" s="54"/>
    </row>
    <row r="858" spans="2:2" ht="12.75">
      <c r="B858" s="54"/>
    </row>
    <row r="859" spans="2:2" ht="12.75">
      <c r="B859" s="54"/>
    </row>
    <row r="860" spans="2:2" ht="12.75">
      <c r="B860" s="54"/>
    </row>
    <row r="861" spans="2:2" ht="12.75">
      <c r="B861" s="54"/>
    </row>
    <row r="862" spans="2:2" ht="12.75">
      <c r="B862" s="54"/>
    </row>
    <row r="863" spans="2:2" ht="12.75">
      <c r="B863" s="54"/>
    </row>
    <row r="864" spans="2:2" ht="12.75">
      <c r="B864" s="54"/>
    </row>
    <row r="865" spans="2:2" ht="12.75">
      <c r="B865" s="54"/>
    </row>
    <row r="866" spans="2:2" ht="12.75">
      <c r="B866" s="54"/>
    </row>
    <row r="867" spans="2:2" ht="12.75">
      <c r="B867" s="54"/>
    </row>
    <row r="868" spans="2:2" ht="12.75">
      <c r="B868" s="54"/>
    </row>
    <row r="869" spans="2:2" ht="12.75">
      <c r="B869" s="54"/>
    </row>
    <row r="870" spans="2:2" ht="12.75">
      <c r="B870" s="54"/>
    </row>
    <row r="871" spans="2:2" ht="12.75">
      <c r="B871" s="54"/>
    </row>
    <row r="872" spans="2:2" ht="12.75">
      <c r="B872" s="54"/>
    </row>
    <row r="873" spans="2:2" ht="12.75">
      <c r="B873" s="54"/>
    </row>
    <row r="874" spans="2:2" ht="12.75">
      <c r="B874" s="54"/>
    </row>
    <row r="875" spans="2:2" ht="12.75">
      <c r="B875" s="54"/>
    </row>
    <row r="876" spans="2:2" ht="12.75">
      <c r="B876" s="54"/>
    </row>
    <row r="877" spans="2:2" ht="12.75">
      <c r="B877" s="54"/>
    </row>
    <row r="878" spans="2:2" ht="12.75">
      <c r="B878" s="54"/>
    </row>
    <row r="879" spans="2:2" ht="12.75">
      <c r="B879" s="54"/>
    </row>
    <row r="880" spans="2:2" ht="12.75">
      <c r="B880" s="54"/>
    </row>
    <row r="881" spans="2:2" ht="12.75">
      <c r="B881" s="54"/>
    </row>
    <row r="882" spans="2:2" ht="12.75">
      <c r="B882" s="54"/>
    </row>
    <row r="883" spans="2:2" ht="12.75">
      <c r="B883" s="54"/>
    </row>
    <row r="884" spans="2:2" ht="12.75">
      <c r="B884" s="54"/>
    </row>
    <row r="885" spans="2:2" ht="12.75">
      <c r="B885" s="54"/>
    </row>
    <row r="886" spans="2:2" ht="12.75">
      <c r="B886" s="54"/>
    </row>
    <row r="887" spans="2:2" ht="12.75">
      <c r="B887" s="54"/>
    </row>
    <row r="888" spans="2:2" ht="12.75">
      <c r="B888" s="54"/>
    </row>
    <row r="889" spans="2:2" ht="12.75">
      <c r="B889" s="54"/>
    </row>
    <row r="890" spans="2:2" ht="12.75">
      <c r="B890" s="54"/>
    </row>
    <row r="891" spans="2:2" ht="12.75">
      <c r="B891" s="54"/>
    </row>
    <row r="892" spans="2:2" ht="12.75">
      <c r="B892" s="54"/>
    </row>
    <row r="893" spans="2:2" ht="12.75">
      <c r="B893" s="54"/>
    </row>
    <row r="894" spans="2:2" ht="12.75">
      <c r="B894" s="54"/>
    </row>
    <row r="895" spans="2:2" ht="12.75">
      <c r="B895" s="54"/>
    </row>
    <row r="896" spans="2:2" ht="12.75">
      <c r="B896" s="54"/>
    </row>
    <row r="897" spans="2:2" ht="12.75">
      <c r="B897" s="54"/>
    </row>
    <row r="898" spans="2:2" ht="12.75">
      <c r="B898" s="54"/>
    </row>
    <row r="899" spans="2:2" ht="12.75">
      <c r="B899" s="54"/>
    </row>
    <row r="900" spans="2:2" ht="12.75">
      <c r="B900" s="54"/>
    </row>
    <row r="901" spans="2:2" ht="12.75">
      <c r="B901" s="54"/>
    </row>
    <row r="902" spans="2:2" ht="12.75">
      <c r="B902" s="54"/>
    </row>
    <row r="903" spans="2:2" ht="12.75">
      <c r="B903" s="54"/>
    </row>
    <row r="904" spans="2:2" ht="12.75">
      <c r="B904" s="54"/>
    </row>
    <row r="905" spans="2:2" ht="12.75">
      <c r="B905" s="54"/>
    </row>
    <row r="906" spans="2:2" ht="12.75">
      <c r="B906" s="54"/>
    </row>
    <row r="907" spans="2:2" ht="12.75">
      <c r="B907" s="54"/>
    </row>
    <row r="908" spans="2:2" ht="12.75">
      <c r="B908" s="54"/>
    </row>
    <row r="909" spans="2:2" ht="12.75">
      <c r="B909" s="54"/>
    </row>
    <row r="910" spans="2:2" ht="12.75">
      <c r="B910" s="54"/>
    </row>
    <row r="911" spans="2:2" ht="12.75">
      <c r="B911" s="54"/>
    </row>
    <row r="912" spans="2:2" ht="12.75">
      <c r="B912" s="54"/>
    </row>
    <row r="913" spans="2:2" ht="12.75">
      <c r="B913" s="54"/>
    </row>
    <row r="914" spans="2:2" ht="12.75">
      <c r="B914" s="54"/>
    </row>
    <row r="915" spans="2:2" ht="12.75">
      <c r="B915" s="54"/>
    </row>
    <row r="916" spans="2:2" ht="12.75">
      <c r="B916" s="54"/>
    </row>
    <row r="917" spans="2:2" ht="12.75">
      <c r="B917" s="54"/>
    </row>
    <row r="918" spans="2:2" ht="12.75">
      <c r="B918" s="54"/>
    </row>
    <row r="919" spans="2:2" ht="12.75">
      <c r="B919" s="54"/>
    </row>
    <row r="920" spans="2:2" ht="12.75">
      <c r="B920" s="54"/>
    </row>
    <row r="921" spans="2:2" ht="12.75">
      <c r="B921" s="54"/>
    </row>
    <row r="922" spans="2:2" ht="12.75">
      <c r="B922" s="54"/>
    </row>
    <row r="923" spans="2:2" ht="12.75">
      <c r="B923" s="54"/>
    </row>
    <row r="924" spans="2:2" ht="12.75">
      <c r="B924" s="54"/>
    </row>
    <row r="925" spans="2:2" ht="12.75">
      <c r="B925" s="54"/>
    </row>
    <row r="926" spans="2:2" ht="12.75">
      <c r="B926" s="54"/>
    </row>
    <row r="927" spans="2:2" ht="12.75">
      <c r="B927" s="54"/>
    </row>
    <row r="928" spans="2:2" ht="12.75">
      <c r="B928" s="54"/>
    </row>
    <row r="929" spans="2:2" ht="12.75">
      <c r="B929" s="54"/>
    </row>
    <row r="930" spans="2:2" ht="12.75">
      <c r="B930" s="54"/>
    </row>
    <row r="931" spans="2:2" ht="12.75">
      <c r="B931" s="54"/>
    </row>
    <row r="932" spans="2:2" ht="12.75">
      <c r="B932" s="54"/>
    </row>
    <row r="933" spans="2:2" ht="12.75">
      <c r="B933" s="54"/>
    </row>
    <row r="934" spans="2:2" ht="12.75">
      <c r="B934" s="54"/>
    </row>
    <row r="935" spans="2:2" ht="12.75">
      <c r="B935" s="54"/>
    </row>
    <row r="936" spans="2:2" ht="12.75">
      <c r="B936" s="54"/>
    </row>
    <row r="937" spans="2:2" ht="12.75">
      <c r="B937" s="54"/>
    </row>
    <row r="938" spans="2:2" ht="12.75">
      <c r="B938" s="54"/>
    </row>
    <row r="939" spans="2:2" ht="12.75">
      <c r="B939" s="54"/>
    </row>
    <row r="940" spans="2:2" ht="12.75">
      <c r="B940" s="54"/>
    </row>
    <row r="941" spans="2:2" ht="12.75">
      <c r="B941" s="54"/>
    </row>
    <row r="942" spans="2:2" ht="12.75">
      <c r="B942" s="54"/>
    </row>
    <row r="943" spans="2:2" ht="12.75">
      <c r="B943" s="54"/>
    </row>
    <row r="944" spans="2:2" ht="12.75">
      <c r="B944" s="54"/>
    </row>
    <row r="945" spans="2:2" ht="12.75">
      <c r="B945" s="54"/>
    </row>
    <row r="946" spans="2:2" ht="12.75">
      <c r="B946" s="54"/>
    </row>
    <row r="947" spans="2:2" ht="12.75">
      <c r="B947" s="54"/>
    </row>
    <row r="948" spans="2:2" ht="12.75">
      <c r="B948" s="54"/>
    </row>
    <row r="949" spans="2:2" ht="12.75">
      <c r="B949" s="54"/>
    </row>
    <row r="950" spans="2:2" ht="12.75">
      <c r="B950" s="54"/>
    </row>
    <row r="951" spans="2:2" ht="12.75">
      <c r="B951" s="54"/>
    </row>
    <row r="952" spans="2:2" ht="12.75">
      <c r="B952" s="54"/>
    </row>
    <row r="953" spans="2:2" ht="12.75">
      <c r="B953" s="54"/>
    </row>
    <row r="954" spans="2:2" ht="12.75">
      <c r="B954" s="54"/>
    </row>
    <row r="955" spans="2:2" ht="12.75">
      <c r="B955" s="54"/>
    </row>
    <row r="956" spans="2:2" ht="12.75">
      <c r="B956" s="54"/>
    </row>
    <row r="957" spans="2:2" ht="12.75">
      <c r="B957" s="54"/>
    </row>
    <row r="958" spans="2:2" ht="12.75">
      <c r="B958" s="54"/>
    </row>
    <row r="959" spans="2:2" ht="12.75">
      <c r="B959" s="54"/>
    </row>
    <row r="960" spans="2:2" ht="12.75">
      <c r="B960" s="54"/>
    </row>
    <row r="961" spans="2:2" ht="12.75">
      <c r="B961" s="54"/>
    </row>
    <row r="962" spans="2:2" ht="12.75">
      <c r="B962" s="54"/>
    </row>
    <row r="963" spans="2:2" ht="12.75">
      <c r="B963" s="54"/>
    </row>
    <row r="964" spans="2:2" ht="12.75">
      <c r="B964" s="54"/>
    </row>
    <row r="965" spans="2:2" ht="12.75">
      <c r="B965" s="54"/>
    </row>
    <row r="966" spans="2:2" ht="12.75">
      <c r="B966" s="54"/>
    </row>
    <row r="967" spans="2:2" ht="12.75">
      <c r="B967" s="54"/>
    </row>
    <row r="968" spans="2:2" ht="12.75">
      <c r="B968" s="54"/>
    </row>
    <row r="969" spans="2:2" ht="12.75">
      <c r="B969" s="54"/>
    </row>
    <row r="970" spans="2:2" ht="12.75">
      <c r="B970" s="54"/>
    </row>
    <row r="971" spans="2:2" ht="12.75">
      <c r="B971" s="54"/>
    </row>
    <row r="972" spans="2:2" ht="12.75">
      <c r="B972" s="54"/>
    </row>
    <row r="973" spans="2:2" ht="12.75">
      <c r="B973" s="54"/>
    </row>
    <row r="974" spans="2:2" ht="12.75">
      <c r="B974" s="54"/>
    </row>
    <row r="975" spans="2:2" ht="12.75">
      <c r="B975" s="54"/>
    </row>
    <row r="976" spans="2:2" ht="12.75">
      <c r="B976" s="54"/>
    </row>
    <row r="977" spans="2:2" ht="12.75">
      <c r="B977" s="54"/>
    </row>
    <row r="978" spans="2:2" ht="12.75">
      <c r="B978" s="54"/>
    </row>
    <row r="979" spans="2:2" ht="12.75">
      <c r="B979" s="54"/>
    </row>
    <row r="980" spans="2:2" ht="12.75">
      <c r="B980" s="54"/>
    </row>
    <row r="981" spans="2:2" ht="12.75">
      <c r="B981" s="54"/>
    </row>
    <row r="982" spans="2:2" ht="12.75">
      <c r="B982" s="54"/>
    </row>
    <row r="983" spans="2:2" ht="12.75">
      <c r="B983" s="54"/>
    </row>
    <row r="984" spans="2:2" ht="12.75">
      <c r="B984" s="54"/>
    </row>
    <row r="985" spans="2:2" ht="12.75">
      <c r="B985" s="54"/>
    </row>
    <row r="986" spans="2:2" ht="12.75">
      <c r="B986" s="54"/>
    </row>
    <row r="987" spans="2:2" ht="12.75">
      <c r="B987" s="54"/>
    </row>
    <row r="988" spans="2:2" ht="12.75">
      <c r="B988" s="54"/>
    </row>
    <row r="989" spans="2:2" ht="12.75">
      <c r="B989" s="54"/>
    </row>
    <row r="990" spans="2:2" ht="12.75">
      <c r="B990" s="54"/>
    </row>
    <row r="991" spans="2:2" ht="12.75">
      <c r="B991" s="54"/>
    </row>
    <row r="992" spans="2:2" ht="12.75">
      <c r="B992" s="54"/>
    </row>
    <row r="993" spans="2:2" ht="12.75">
      <c r="B993" s="54"/>
    </row>
    <row r="994" spans="2:2" ht="12.75">
      <c r="B994" s="54"/>
    </row>
    <row r="995" spans="2:2" ht="12.75">
      <c r="B995" s="54"/>
    </row>
    <row r="996" spans="2:2" ht="12.75">
      <c r="B996" s="54"/>
    </row>
  </sheetData>
  <autoFilter ref="A1:N29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4"/>
  <sheetViews>
    <sheetView workbookViewId="0">
      <pane ySplit="1" topLeftCell="A2" activePane="bottomLeft" state="frozen"/>
      <selection pane="bottomLeft" activeCell="B3" sqref="B3"/>
    </sheetView>
  </sheetViews>
  <sheetFormatPr defaultColWidth="12.7109375" defaultRowHeight="15.75" customHeight="1"/>
  <cols>
    <col min="1" max="1" width="14.140625" customWidth="1"/>
    <col min="6" max="6" width="20.28515625" customWidth="1"/>
    <col min="7" max="7" width="18.7109375" customWidth="1"/>
    <col min="8" max="8" width="20.42578125" customWidth="1"/>
    <col min="11" max="11" width="18.7109375" customWidth="1"/>
  </cols>
  <sheetData>
    <row r="1" spans="1:12" ht="15.75" customHeight="1">
      <c r="A1" s="1" t="s">
        <v>1616</v>
      </c>
      <c r="B1" s="1" t="s">
        <v>1617</v>
      </c>
      <c r="C1" s="1" t="s">
        <v>1618</v>
      </c>
      <c r="D1" s="1" t="s">
        <v>1619</v>
      </c>
      <c r="E1" s="1" t="s">
        <v>0</v>
      </c>
      <c r="F1" s="1" t="s">
        <v>1620</v>
      </c>
      <c r="G1" s="1" t="s">
        <v>636</v>
      </c>
      <c r="H1" s="1" t="s">
        <v>637</v>
      </c>
      <c r="K1" s="1" t="s">
        <v>1273</v>
      </c>
      <c r="L1" s="1" t="s">
        <v>1621</v>
      </c>
    </row>
    <row r="2" spans="1:12" ht="15.75" customHeight="1">
      <c r="A2" s="1" t="s">
        <v>1622</v>
      </c>
      <c r="B2" s="1" t="str">
        <f t="shared" ref="B2:B34" si="0">MID(A2,3,2)</f>
        <v>01</v>
      </c>
      <c r="C2" s="1" t="str">
        <f t="shared" ref="C2:C34" si="1">MID(A2,5,3)</f>
        <v>021</v>
      </c>
      <c r="D2" s="1" t="str">
        <f t="shared" ref="D2:D34" si="2">MID(A2,8,3)</f>
        <v>001</v>
      </c>
      <c r="E2" s="1" t="str">
        <f t="shared" ref="E2:E34" si="3">LEFT(A2,10)</f>
        <v>7101021001</v>
      </c>
      <c r="F2" s="1" t="str">
        <f>VLOOKUP(E2,Master!$A$2:$G$284,7)</f>
        <v>TORAUT</v>
      </c>
      <c r="G2" s="1" t="s">
        <v>1250</v>
      </c>
      <c r="H2" s="1" t="s">
        <v>649</v>
      </c>
      <c r="K2" s="1" t="str">
        <f ca="1">IFERROR(__xludf.DUMMYFUNCTION("unique(G2:G34)"),"Agus Saefulloh")</f>
        <v>Agus Saefulloh</v>
      </c>
      <c r="L2" s="1">
        <f t="shared" ref="L2:L19" ca="1" si="4">COUNTIF($G$2:$G$34,K2)</f>
        <v>2</v>
      </c>
    </row>
    <row r="3" spans="1:12" ht="15.75" customHeight="1">
      <c r="A3" s="1" t="s">
        <v>1623</v>
      </c>
      <c r="B3" s="1" t="str">
        <f t="shared" si="0"/>
        <v>01</v>
      </c>
      <c r="C3" s="1" t="str">
        <f t="shared" si="1"/>
        <v>021</v>
      </c>
      <c r="D3" s="1" t="str">
        <f t="shared" si="2"/>
        <v>011</v>
      </c>
      <c r="E3" s="1" t="str">
        <f t="shared" si="3"/>
        <v>7101021011</v>
      </c>
      <c r="F3" s="1" t="str">
        <f>VLOOKUP(E3,Master!$A$2:$G$284,7)</f>
        <v>DOLODUO III</v>
      </c>
      <c r="G3" s="1" t="s">
        <v>1250</v>
      </c>
      <c r="H3" s="1" t="s">
        <v>649</v>
      </c>
      <c r="K3" s="1" t="str">
        <f ca="1">IFERROR(__xludf.DUMMYFUNCTION("""COMPUTED_VALUE"""),"Crescencia Merry Willar")</f>
        <v>Crescencia Merry Willar</v>
      </c>
      <c r="L3" s="1">
        <f t="shared" ca="1" si="4"/>
        <v>2</v>
      </c>
    </row>
    <row r="4" spans="1:12" ht="15.75" customHeight="1">
      <c r="A4" s="1" t="s">
        <v>1624</v>
      </c>
      <c r="B4" s="1" t="str">
        <f t="shared" si="0"/>
        <v>01</v>
      </c>
      <c r="C4" s="1" t="str">
        <f t="shared" si="1"/>
        <v>023</v>
      </c>
      <c r="D4" s="1" t="str">
        <f t="shared" si="2"/>
        <v>018</v>
      </c>
      <c r="E4" s="1" t="str">
        <f t="shared" si="3"/>
        <v>7101023018</v>
      </c>
      <c r="F4" s="1" t="str">
        <f>VLOOKUP(E4,Master!$A$2:$G$284,7)</f>
        <v>PINONOBATUAN BARAT</v>
      </c>
      <c r="G4" s="1" t="s">
        <v>1625</v>
      </c>
      <c r="H4" s="1" t="s">
        <v>649</v>
      </c>
      <c r="K4" s="1" t="str">
        <f ca="1">IFERROR(__xludf.DUMMYFUNCTION("""COMPUTED_VALUE"""),"Ardi Tuuk")</f>
        <v>Ardi Tuuk</v>
      </c>
      <c r="L4" s="1">
        <f t="shared" ca="1" si="4"/>
        <v>1</v>
      </c>
    </row>
    <row r="5" spans="1:12" ht="15.75" customHeight="1">
      <c r="A5" s="1" t="s">
        <v>1626</v>
      </c>
      <c r="B5" s="1" t="str">
        <f t="shared" si="0"/>
        <v>01</v>
      </c>
      <c r="C5" s="1" t="str">
        <f t="shared" si="1"/>
        <v>023</v>
      </c>
      <c r="D5" s="1" t="str">
        <f t="shared" si="2"/>
        <v>024</v>
      </c>
      <c r="E5" s="1" t="str">
        <f t="shared" si="3"/>
        <v>7101023024</v>
      </c>
      <c r="F5" s="1" t="str">
        <f>VLOOKUP(E5,Master!$A$2:$G$284,7)</f>
        <v>DUMOGA EMPAT</v>
      </c>
      <c r="G5" s="1" t="s">
        <v>1625</v>
      </c>
      <c r="H5" s="1" t="s">
        <v>649</v>
      </c>
      <c r="K5" s="1" t="str">
        <f ca="1">IFERROR(__xludf.DUMMYFUNCTION("""COMPUTED_VALUE"""),"Stenly Bullu")</f>
        <v>Stenly Bullu</v>
      </c>
      <c r="L5" s="1">
        <f t="shared" ca="1" si="4"/>
        <v>3</v>
      </c>
    </row>
    <row r="6" spans="1:12" ht="15.75" customHeight="1">
      <c r="A6" s="1" t="s">
        <v>1627</v>
      </c>
      <c r="B6" s="1" t="str">
        <f t="shared" si="0"/>
        <v>01</v>
      </c>
      <c r="C6" s="1" t="str">
        <f t="shared" si="1"/>
        <v>024</v>
      </c>
      <c r="D6" s="1" t="str">
        <f t="shared" si="2"/>
        <v>007</v>
      </c>
      <c r="E6" s="1" t="str">
        <f t="shared" si="3"/>
        <v>7101024007</v>
      </c>
      <c r="F6" s="1" t="str">
        <f>VLOOKUP(E6,Master!$A$2:$G$284,7)</f>
        <v>WERDHI AGUNG UTARA</v>
      </c>
      <c r="G6" s="1" t="s">
        <v>1263</v>
      </c>
      <c r="H6" s="1" t="s">
        <v>649</v>
      </c>
      <c r="K6" s="1" t="str">
        <f ca="1">IFERROR(__xludf.DUMMYFUNCTION("""COMPUTED_VALUE"""),"Adinda Felia Iman")</f>
        <v>Adinda Felia Iman</v>
      </c>
      <c r="L6" s="1">
        <f t="shared" ca="1" si="4"/>
        <v>2</v>
      </c>
    </row>
    <row r="7" spans="1:12" ht="15.75" customHeight="1">
      <c r="A7" s="1" t="s">
        <v>1628</v>
      </c>
      <c r="B7" s="1" t="str">
        <f t="shared" si="0"/>
        <v>01</v>
      </c>
      <c r="C7" s="1" t="str">
        <f t="shared" si="1"/>
        <v>026</v>
      </c>
      <c r="D7" s="1" t="str">
        <f t="shared" si="2"/>
        <v>002</v>
      </c>
      <c r="E7" s="1" t="str">
        <f t="shared" si="3"/>
        <v>7101026002</v>
      </c>
      <c r="F7" s="1" t="str">
        <f>VLOOKUP(E7,Master!$A$2:$G$284,7)</f>
        <v>SINIYUNG I</v>
      </c>
      <c r="G7" s="1" t="s">
        <v>1380</v>
      </c>
      <c r="H7" s="1" t="s">
        <v>649</v>
      </c>
      <c r="K7" s="1" t="str">
        <f ca="1">IFERROR(__xludf.DUMMYFUNCTION("""COMPUTED_VALUE"""),"Sutrisno Mokodompit")</f>
        <v>Sutrisno Mokodompit</v>
      </c>
      <c r="L7" s="1">
        <f t="shared" ca="1" si="4"/>
        <v>2</v>
      </c>
    </row>
    <row r="8" spans="1:12" ht="15.75" customHeight="1">
      <c r="A8" s="1" t="s">
        <v>1629</v>
      </c>
      <c r="B8" s="1" t="str">
        <f t="shared" si="0"/>
        <v>01</v>
      </c>
      <c r="C8" s="1" t="str">
        <f t="shared" si="1"/>
        <v>026</v>
      </c>
      <c r="D8" s="1" t="str">
        <f t="shared" si="2"/>
        <v>009</v>
      </c>
      <c r="E8" s="1" t="str">
        <f t="shared" si="3"/>
        <v>7101026009</v>
      </c>
      <c r="F8" s="1" t="str">
        <f>VLOOKUP(E8,Master!$A$2:$G$284,7)</f>
        <v>TORUAKAT</v>
      </c>
      <c r="G8" s="1" t="s">
        <v>1380</v>
      </c>
      <c r="H8" s="1" t="s">
        <v>649</v>
      </c>
      <c r="K8" s="1" t="str">
        <f ca="1">IFERROR(__xludf.DUMMYFUNCTION("""COMPUTED_VALUE"""),"Sutami Ngodu")</f>
        <v>Sutami Ngodu</v>
      </c>
      <c r="L8" s="1">
        <f t="shared" ca="1" si="4"/>
        <v>2</v>
      </c>
    </row>
    <row r="9" spans="1:12" ht="15.75" customHeight="1">
      <c r="A9" s="1" t="s">
        <v>1630</v>
      </c>
      <c r="B9" s="1" t="str">
        <f t="shared" si="0"/>
        <v>01</v>
      </c>
      <c r="C9" s="1" t="str">
        <f t="shared" si="1"/>
        <v>060</v>
      </c>
      <c r="D9" s="1" t="str">
        <f t="shared" si="2"/>
        <v>003</v>
      </c>
      <c r="E9" s="1" t="str">
        <f t="shared" si="3"/>
        <v>7101060003</v>
      </c>
      <c r="F9" s="1" t="str">
        <f>VLOOKUP(E9,Master!$A$2:$G$284,7)</f>
        <v>BAKAN</v>
      </c>
      <c r="G9" s="1" t="s">
        <v>1421</v>
      </c>
      <c r="H9" s="1" t="s">
        <v>646</v>
      </c>
      <c r="K9" s="1" t="str">
        <f ca="1">IFERROR(__xludf.DUMMYFUNCTION("""COMPUTED_VALUE"""),"Alvian Lombogia")</f>
        <v>Alvian Lombogia</v>
      </c>
      <c r="L9" s="1">
        <f t="shared" ca="1" si="4"/>
        <v>3</v>
      </c>
    </row>
    <row r="10" spans="1:12" ht="15.75" customHeight="1">
      <c r="A10" s="1" t="s">
        <v>1631</v>
      </c>
      <c r="B10" s="1" t="str">
        <f t="shared" si="0"/>
        <v>01</v>
      </c>
      <c r="C10" s="1" t="str">
        <f t="shared" si="1"/>
        <v>060</v>
      </c>
      <c r="D10" s="1" t="str">
        <f t="shared" si="2"/>
        <v>004</v>
      </c>
      <c r="E10" s="1" t="str">
        <f t="shared" si="3"/>
        <v>7101060004</v>
      </c>
      <c r="F10" s="1" t="str">
        <f>VLOOKUP(E10,Master!$A$2:$G$284,7)</f>
        <v>TANOYAN SELATAN</v>
      </c>
      <c r="G10" s="1" t="s">
        <v>1421</v>
      </c>
      <c r="H10" s="1" t="s">
        <v>646</v>
      </c>
      <c r="K10" s="1" t="str">
        <f ca="1">IFERROR(__xludf.DUMMYFUNCTION("""COMPUTED_VALUE"""),"Hasdin Mamonto")</f>
        <v>Hasdin Mamonto</v>
      </c>
      <c r="L10" s="1">
        <f t="shared" ca="1" si="4"/>
        <v>2</v>
      </c>
    </row>
    <row r="11" spans="1:12" ht="15.75" customHeight="1">
      <c r="A11" s="1" t="s">
        <v>1632</v>
      </c>
      <c r="B11" s="1" t="str">
        <f t="shared" si="0"/>
        <v>01</v>
      </c>
      <c r="C11" s="1" t="str">
        <f t="shared" si="1"/>
        <v>060</v>
      </c>
      <c r="D11" s="1" t="str">
        <f t="shared" si="2"/>
        <v>008</v>
      </c>
      <c r="E11" s="1" t="str">
        <f t="shared" si="3"/>
        <v>7101060008</v>
      </c>
      <c r="F11" s="1" t="str">
        <f>VLOOKUP(E11,Master!$A$2:$G$284,7)</f>
        <v>TUNGOI I</v>
      </c>
      <c r="G11" s="1" t="s">
        <v>1380</v>
      </c>
      <c r="H11" s="1" t="s">
        <v>649</v>
      </c>
      <c r="K11" s="1" t="str">
        <f ca="1">IFERROR(__xludf.DUMMYFUNCTION("""COMPUTED_VALUE"""),"Erliy Manoppo")</f>
        <v>Erliy Manoppo</v>
      </c>
      <c r="L11" s="1">
        <f t="shared" ca="1" si="4"/>
        <v>1</v>
      </c>
    </row>
    <row r="12" spans="1:12" ht="15.75" customHeight="1">
      <c r="A12" s="1" t="s">
        <v>1633</v>
      </c>
      <c r="B12" s="1" t="str">
        <f t="shared" si="0"/>
        <v>01</v>
      </c>
      <c r="C12" s="1" t="str">
        <f t="shared" si="1"/>
        <v>081</v>
      </c>
      <c r="D12" s="1" t="str">
        <f t="shared" si="2"/>
        <v>001</v>
      </c>
      <c r="E12" s="1" t="str">
        <f t="shared" si="3"/>
        <v>7101081001</v>
      </c>
      <c r="F12" s="1" t="str">
        <f>VLOOKUP(E12,Master!$A$2:$G$284,7)</f>
        <v>MUNTOI</v>
      </c>
      <c r="G12" s="1" t="s">
        <v>1634</v>
      </c>
      <c r="H12" s="1" t="s">
        <v>646</v>
      </c>
      <c r="K12" s="1" t="str">
        <f ca="1">IFERROR(__xludf.DUMMYFUNCTION("""COMPUTED_VALUE"""),"Eliminus Sukarame")</f>
        <v>Eliminus Sukarame</v>
      </c>
      <c r="L12" s="1">
        <f t="shared" ca="1" si="4"/>
        <v>1</v>
      </c>
    </row>
    <row r="13" spans="1:12" ht="15.75" customHeight="1">
      <c r="A13" s="1" t="s">
        <v>1635</v>
      </c>
      <c r="B13" s="1" t="str">
        <f t="shared" si="0"/>
        <v>01</v>
      </c>
      <c r="C13" s="1" t="str">
        <f t="shared" si="1"/>
        <v>081</v>
      </c>
      <c r="D13" s="1" t="str">
        <f t="shared" si="2"/>
        <v>002</v>
      </c>
      <c r="E13" s="1" t="str">
        <f t="shared" si="3"/>
        <v>7101081002</v>
      </c>
      <c r="F13" s="1" t="str">
        <f>VLOOKUP(E13,Master!$A$2:$G$284,7)</f>
        <v>INUAI</v>
      </c>
      <c r="G13" s="1" t="s">
        <v>1634</v>
      </c>
      <c r="H13" s="1" t="s">
        <v>646</v>
      </c>
      <c r="K13" s="1" t="str">
        <f ca="1">IFERROR(__xludf.DUMMYFUNCTION("""COMPUTED_VALUE"""),"Josias Pontoh")</f>
        <v>Josias Pontoh</v>
      </c>
      <c r="L13" s="1">
        <f t="shared" ca="1" si="4"/>
        <v>1</v>
      </c>
    </row>
    <row r="14" spans="1:12" ht="15.75" customHeight="1">
      <c r="A14" s="1" t="s">
        <v>1636</v>
      </c>
      <c r="B14" s="1" t="str">
        <f t="shared" si="0"/>
        <v>01</v>
      </c>
      <c r="C14" s="1" t="str">
        <f t="shared" si="1"/>
        <v>082</v>
      </c>
      <c r="D14" s="1" t="str">
        <f t="shared" si="2"/>
        <v>012</v>
      </c>
      <c r="E14" s="1" t="str">
        <f t="shared" si="3"/>
        <v>7101082012</v>
      </c>
      <c r="F14" s="1" t="str">
        <f>VLOOKUP(E14,Master!$A$2:$G$284,7)</f>
        <v>PANGIAN BARAT</v>
      </c>
      <c r="G14" s="1" t="s">
        <v>1261</v>
      </c>
      <c r="H14" s="1" t="s">
        <v>646</v>
      </c>
      <c r="K14" s="1" t="str">
        <f ca="1">IFERROR(__xludf.DUMMYFUNCTION("""COMPUTED_VALUE"""),"Romiyanto Adam")</f>
        <v>Romiyanto Adam</v>
      </c>
      <c r="L14" s="1">
        <f t="shared" ca="1" si="4"/>
        <v>2</v>
      </c>
    </row>
    <row r="15" spans="1:12" ht="15.75" customHeight="1">
      <c r="A15" s="1" t="s">
        <v>1637</v>
      </c>
      <c r="B15" s="1" t="str">
        <f t="shared" si="0"/>
        <v>01</v>
      </c>
      <c r="C15" s="1" t="str">
        <f t="shared" si="1"/>
        <v>083</v>
      </c>
      <c r="D15" s="1" t="str">
        <f t="shared" si="2"/>
        <v>004</v>
      </c>
      <c r="E15" s="1" t="str">
        <f t="shared" si="3"/>
        <v>7101083004</v>
      </c>
      <c r="F15" s="1" t="str">
        <f>VLOOKUP(E15,Master!$A$2:$G$284,7)</f>
        <v>TUDUAOG</v>
      </c>
      <c r="G15" s="1" t="s">
        <v>1261</v>
      </c>
      <c r="H15" s="1" t="s">
        <v>646</v>
      </c>
      <c r="K15" s="1" t="str">
        <f ca="1">IFERROR(__xludf.DUMMYFUNCTION("""COMPUTED_VALUE"""),"Suryo Nurcahyo Hadiya")</f>
        <v>Suryo Nurcahyo Hadiya</v>
      </c>
      <c r="L15" s="1">
        <f t="shared" ca="1" si="4"/>
        <v>3</v>
      </c>
    </row>
    <row r="16" spans="1:12" ht="15.75" customHeight="1">
      <c r="A16" s="1" t="s">
        <v>1638</v>
      </c>
      <c r="B16" s="1" t="str">
        <f t="shared" si="0"/>
        <v>01</v>
      </c>
      <c r="C16" s="1" t="str">
        <f t="shared" si="1"/>
        <v>090</v>
      </c>
      <c r="D16" s="1" t="str">
        <f t="shared" si="2"/>
        <v>007</v>
      </c>
      <c r="E16" s="1" t="str">
        <f t="shared" si="3"/>
        <v>7101090007</v>
      </c>
      <c r="F16" s="1" t="str">
        <f>VLOOKUP(E16,Master!$A$2:$G$284,7)</f>
        <v>GOGALUMAN</v>
      </c>
      <c r="G16" s="1" t="s">
        <v>1262</v>
      </c>
      <c r="H16" s="1" t="s">
        <v>646</v>
      </c>
      <c r="K16" s="1" t="str">
        <f ca="1">IFERROR(__xludf.DUMMYFUNCTION("""COMPUTED_VALUE"""),"Asril Tuadingo")</f>
        <v>Asril Tuadingo</v>
      </c>
      <c r="L16" s="1">
        <f t="shared" ca="1" si="4"/>
        <v>1</v>
      </c>
    </row>
    <row r="17" spans="1:12" ht="15.75" customHeight="1">
      <c r="A17" s="1" t="s">
        <v>1639</v>
      </c>
      <c r="B17" s="1" t="str">
        <f t="shared" si="0"/>
        <v>01</v>
      </c>
      <c r="C17" s="1" t="str">
        <f t="shared" si="1"/>
        <v>090</v>
      </c>
      <c r="D17" s="1" t="str">
        <f t="shared" si="2"/>
        <v>016</v>
      </c>
      <c r="E17" s="1" t="str">
        <f t="shared" si="3"/>
        <v>7101090016</v>
      </c>
      <c r="F17" s="1" t="str">
        <f>VLOOKUP(E17,Master!$A$2:$G$284,7)</f>
        <v>NONAPAN BARU</v>
      </c>
      <c r="G17" s="1" t="s">
        <v>1262</v>
      </c>
      <c r="H17" s="1" t="s">
        <v>646</v>
      </c>
      <c r="K17" s="1" t="str">
        <f ca="1">IFERROR(__xludf.DUMMYFUNCTION("""COMPUTED_VALUE"""),"Anton Abdullah")</f>
        <v>Anton Abdullah</v>
      </c>
      <c r="L17" s="1">
        <f t="shared" ca="1" si="4"/>
        <v>3</v>
      </c>
    </row>
    <row r="18" spans="1:12" ht="15.75" customHeight="1">
      <c r="A18" s="1" t="s">
        <v>1640</v>
      </c>
      <c r="B18" s="1" t="str">
        <f t="shared" si="0"/>
        <v>01</v>
      </c>
      <c r="C18" s="1" t="str">
        <f t="shared" si="1"/>
        <v>100</v>
      </c>
      <c r="D18" s="1" t="str">
        <f t="shared" si="2"/>
        <v>005</v>
      </c>
      <c r="E18" s="1" t="str">
        <f t="shared" si="3"/>
        <v>7101100005</v>
      </c>
      <c r="F18" s="1" t="str">
        <f>VLOOKUP(E18,Master!$A$2:$G$284,7)</f>
        <v>LANGAGON</v>
      </c>
      <c r="G18" s="1" t="s">
        <v>1253</v>
      </c>
      <c r="H18" s="1" t="s">
        <v>666</v>
      </c>
      <c r="K18" s="1" t="str">
        <f ca="1">IFERROR(__xludf.DUMMYFUNCTION("""COMPUTED_VALUE"""),"Ripandi Dede")</f>
        <v>Ripandi Dede</v>
      </c>
      <c r="L18" s="1">
        <f t="shared" ca="1" si="4"/>
        <v>1</v>
      </c>
    </row>
    <row r="19" spans="1:12" ht="15.75" customHeight="1">
      <c r="A19" s="1" t="s">
        <v>1641</v>
      </c>
      <c r="B19" s="1" t="str">
        <f t="shared" si="0"/>
        <v>01</v>
      </c>
      <c r="C19" s="1" t="str">
        <f t="shared" si="1"/>
        <v>101</v>
      </c>
      <c r="D19" s="1" t="str">
        <f t="shared" si="2"/>
        <v>001</v>
      </c>
      <c r="E19" s="1" t="str">
        <f t="shared" si="3"/>
        <v>7101101001</v>
      </c>
      <c r="F19" s="1" t="str">
        <f>VLOOKUP(E19,Master!$A$2:$G$284,7)</f>
        <v>AMBANG II</v>
      </c>
      <c r="G19" s="1" t="s">
        <v>1262</v>
      </c>
      <c r="H19" s="1" t="s">
        <v>666</v>
      </c>
      <c r="K19" s="1" t="str">
        <f ca="1">IFERROR(__xludf.DUMMYFUNCTION("""COMPUTED_VALUE"""),"Nurcholis Mamonto")</f>
        <v>Nurcholis Mamonto</v>
      </c>
      <c r="L19" s="1">
        <f t="shared" ca="1" si="4"/>
        <v>1</v>
      </c>
    </row>
    <row r="20" spans="1:12" ht="15.75" customHeight="1">
      <c r="A20" s="1" t="s">
        <v>1642</v>
      </c>
      <c r="B20" s="1" t="str">
        <f t="shared" si="0"/>
        <v>01</v>
      </c>
      <c r="C20" s="1" t="str">
        <f t="shared" si="1"/>
        <v>101</v>
      </c>
      <c r="D20" s="1" t="str">
        <f t="shared" si="2"/>
        <v>003</v>
      </c>
      <c r="E20" s="1" t="str">
        <f t="shared" si="3"/>
        <v>7101101003</v>
      </c>
      <c r="F20" s="1" t="str">
        <f>VLOOKUP(E20,Master!$A$2:$G$284,7)</f>
        <v>TADOY</v>
      </c>
      <c r="G20" s="1" t="s">
        <v>1253</v>
      </c>
      <c r="H20" s="1" t="s">
        <v>666</v>
      </c>
    </row>
    <row r="21" spans="1:12" ht="15.75" customHeight="1">
      <c r="A21" s="1" t="s">
        <v>1643</v>
      </c>
      <c r="B21" s="1" t="str">
        <f t="shared" si="0"/>
        <v>01</v>
      </c>
      <c r="C21" s="1" t="str">
        <f t="shared" si="1"/>
        <v>110</v>
      </c>
      <c r="D21" s="1" t="str">
        <f t="shared" si="2"/>
        <v>005</v>
      </c>
      <c r="E21" s="1" t="str">
        <f t="shared" si="3"/>
        <v>7101110005</v>
      </c>
      <c r="F21" s="1" t="str">
        <f>VLOOKUP(E21,Master!$A$2:$G$284,7)</f>
        <v>TANDU</v>
      </c>
      <c r="G21" s="1" t="s">
        <v>1538</v>
      </c>
      <c r="H21" s="1" t="s">
        <v>666</v>
      </c>
    </row>
    <row r="22" spans="1:12" ht="15.75" customHeight="1">
      <c r="A22" s="1" t="s">
        <v>1644</v>
      </c>
      <c r="B22" s="1" t="str">
        <f t="shared" si="0"/>
        <v>01</v>
      </c>
      <c r="C22" s="1" t="str">
        <f t="shared" si="1"/>
        <v>110</v>
      </c>
      <c r="D22" s="1" t="str">
        <f t="shared" si="2"/>
        <v>009</v>
      </c>
      <c r="E22" s="1" t="str">
        <f t="shared" si="3"/>
        <v>7101110009</v>
      </c>
      <c r="F22" s="1" t="str">
        <f>VLOOKUP(E22,Master!$A$2:$G$284,7)</f>
        <v>MOTABANG</v>
      </c>
      <c r="G22" s="1" t="s">
        <v>1264</v>
      </c>
      <c r="H22" s="1" t="s">
        <v>666</v>
      </c>
    </row>
    <row r="23" spans="1:12" ht="15.75" customHeight="1">
      <c r="A23" s="1" t="s">
        <v>1645</v>
      </c>
      <c r="B23" s="1" t="str">
        <f t="shared" si="0"/>
        <v>01</v>
      </c>
      <c r="C23" s="1" t="str">
        <f t="shared" si="1"/>
        <v>110</v>
      </c>
      <c r="D23" s="1" t="str">
        <f t="shared" si="2"/>
        <v>017</v>
      </c>
      <c r="E23" s="1" t="str">
        <f t="shared" si="3"/>
        <v>7101110017</v>
      </c>
      <c r="F23" s="1" t="str">
        <f>VLOOKUP(E23,Master!$A$2:$G$284,7)</f>
        <v>LOLAK TOMBOLANGO</v>
      </c>
      <c r="G23" s="1" t="s">
        <v>1560</v>
      </c>
      <c r="H23" s="1" t="s">
        <v>666</v>
      </c>
    </row>
    <row r="24" spans="1:12" ht="15.75" customHeight="1">
      <c r="A24" s="1" t="s">
        <v>1646</v>
      </c>
      <c r="B24" s="1" t="str">
        <f t="shared" si="0"/>
        <v>01</v>
      </c>
      <c r="C24" s="1" t="str">
        <f t="shared" si="1"/>
        <v>120</v>
      </c>
      <c r="D24" s="1" t="str">
        <f t="shared" si="2"/>
        <v>008</v>
      </c>
      <c r="E24" s="1" t="str">
        <f t="shared" si="3"/>
        <v>7101120008</v>
      </c>
      <c r="F24" s="1" t="str">
        <f>VLOOKUP(E24,Master!$A$2:$G$284,7)</f>
        <v>PANGI</v>
      </c>
      <c r="G24" s="1" t="s">
        <v>1581</v>
      </c>
      <c r="H24" s="1" t="s">
        <v>666</v>
      </c>
    </row>
    <row r="25" spans="1:12" ht="15.75" customHeight="1">
      <c r="A25" s="1" t="s">
        <v>1647</v>
      </c>
      <c r="B25" s="1" t="str">
        <f t="shared" si="0"/>
        <v>01</v>
      </c>
      <c r="C25" s="1" t="str">
        <f t="shared" si="1"/>
        <v>120</v>
      </c>
      <c r="D25" s="1" t="str">
        <f t="shared" si="2"/>
        <v>021</v>
      </c>
      <c r="E25" s="1" t="str">
        <f t="shared" si="3"/>
        <v>7101120021</v>
      </c>
      <c r="F25" s="1" t="str">
        <f>VLOOKUP(E25,Master!$A$2:$G$284,7)</f>
        <v>PANGI TIMUR</v>
      </c>
      <c r="G25" s="1" t="s">
        <v>1581</v>
      </c>
      <c r="H25" s="1" t="s">
        <v>666</v>
      </c>
    </row>
    <row r="26" spans="1:12" ht="15.75" customHeight="1">
      <c r="A26" s="1" t="s">
        <v>1648</v>
      </c>
      <c r="B26" s="1" t="str">
        <f t="shared" si="0"/>
        <v>10</v>
      </c>
      <c r="C26" s="1" t="str">
        <f t="shared" si="1"/>
        <v>010</v>
      </c>
      <c r="D26" s="1" t="str">
        <f t="shared" si="2"/>
        <v>004</v>
      </c>
      <c r="E26" s="1" t="str">
        <f t="shared" si="3"/>
        <v>7110010004</v>
      </c>
      <c r="F26" s="1" t="str">
        <f>VLOOKUP(E26,Master!$A$2:$G$284,7)</f>
        <v>TONALA</v>
      </c>
      <c r="G26" s="1" t="s">
        <v>1649</v>
      </c>
      <c r="H26" s="1" t="s">
        <v>676</v>
      </c>
    </row>
    <row r="27" spans="1:12" ht="15.75" customHeight="1">
      <c r="A27" s="1" t="s">
        <v>1650</v>
      </c>
      <c r="B27" s="1" t="str">
        <f t="shared" si="0"/>
        <v>10</v>
      </c>
      <c r="C27" s="1" t="str">
        <f t="shared" si="1"/>
        <v>010</v>
      </c>
      <c r="D27" s="1" t="str">
        <f t="shared" si="2"/>
        <v>007</v>
      </c>
      <c r="E27" s="1" t="str">
        <f t="shared" si="3"/>
        <v>7110010007</v>
      </c>
      <c r="F27" s="1" t="str">
        <f>VLOOKUP(E27,Master!$A$2:$G$284,7)</f>
        <v>MOMALIA  I</v>
      </c>
      <c r="G27" s="1" t="s">
        <v>1649</v>
      </c>
      <c r="H27" s="1" t="s">
        <v>676</v>
      </c>
    </row>
    <row r="28" spans="1:12" ht="15.75" customHeight="1">
      <c r="A28" s="1" t="s">
        <v>1651</v>
      </c>
      <c r="B28" s="1" t="str">
        <f t="shared" si="0"/>
        <v>10</v>
      </c>
      <c r="C28" s="1" t="str">
        <f t="shared" si="1"/>
        <v>011</v>
      </c>
      <c r="D28" s="1" t="str">
        <f t="shared" si="2"/>
        <v>003</v>
      </c>
      <c r="E28" s="1" t="str">
        <f t="shared" si="3"/>
        <v>7110011003</v>
      </c>
      <c r="F28" s="1" t="str">
        <f>VLOOKUP(E28,Master!$A$2:$G$284,7)</f>
        <v>TOLUTU</v>
      </c>
      <c r="G28" s="1" t="s">
        <v>1649</v>
      </c>
      <c r="H28" s="1" t="s">
        <v>676</v>
      </c>
    </row>
    <row r="29" spans="1:12" ht="15.75" customHeight="1">
      <c r="A29" s="1" t="s">
        <v>1652</v>
      </c>
      <c r="B29" s="1" t="str">
        <f t="shared" si="0"/>
        <v>10</v>
      </c>
      <c r="C29" s="1" t="str">
        <f t="shared" si="1"/>
        <v>020</v>
      </c>
      <c r="D29" s="1" t="str">
        <f t="shared" si="2"/>
        <v>018</v>
      </c>
      <c r="E29" s="1" t="str">
        <f t="shared" si="3"/>
        <v>7110020018</v>
      </c>
      <c r="F29" s="1" t="str">
        <f>VLOOKUP(E29,Master!$A$2:$G$284,7)</f>
        <v>TOLONDADU I</v>
      </c>
      <c r="G29" s="1" t="s">
        <v>670</v>
      </c>
      <c r="H29" s="1" t="s">
        <v>676</v>
      </c>
    </row>
    <row r="30" spans="1:12" ht="15.75" customHeight="1">
      <c r="A30" s="1" t="s">
        <v>1653</v>
      </c>
      <c r="B30" s="1" t="str">
        <f t="shared" si="0"/>
        <v>10</v>
      </c>
      <c r="C30" s="1" t="str">
        <f t="shared" si="1"/>
        <v>030</v>
      </c>
      <c r="D30" s="1" t="str">
        <f t="shared" si="2"/>
        <v>003</v>
      </c>
      <c r="E30" s="1" t="str">
        <f t="shared" si="3"/>
        <v>7110030003</v>
      </c>
      <c r="F30" s="1" t="str">
        <f>VLOOKUP(E30,Master!$A$2:$G$284,7)</f>
        <v>NUNUK</v>
      </c>
      <c r="G30" s="1" t="s">
        <v>675</v>
      </c>
      <c r="H30" s="1" t="s">
        <v>676</v>
      </c>
    </row>
    <row r="31" spans="1:12" ht="15.75" customHeight="1">
      <c r="A31" s="1" t="s">
        <v>1654</v>
      </c>
      <c r="B31" s="1" t="str">
        <f t="shared" si="0"/>
        <v>10</v>
      </c>
      <c r="C31" s="1" t="str">
        <f t="shared" si="1"/>
        <v>030</v>
      </c>
      <c r="D31" s="1" t="str">
        <f t="shared" si="2"/>
        <v>006</v>
      </c>
      <c r="E31" s="1" t="str">
        <f t="shared" si="3"/>
        <v>7110030006</v>
      </c>
      <c r="F31" s="1" t="str">
        <f>VLOOKUP(E31,Master!$A$2:$G$284,7)</f>
        <v>PINOLOSIAN</v>
      </c>
      <c r="G31" s="1" t="s">
        <v>675</v>
      </c>
      <c r="H31" s="1" t="s">
        <v>676</v>
      </c>
    </row>
    <row r="32" spans="1:12" ht="15.75" customHeight="1">
      <c r="A32" s="1" t="s">
        <v>1655</v>
      </c>
      <c r="B32" s="1" t="str">
        <f t="shared" si="0"/>
        <v>10</v>
      </c>
      <c r="C32" s="1" t="str">
        <f t="shared" si="1"/>
        <v>030</v>
      </c>
      <c r="D32" s="1" t="str">
        <f t="shared" si="2"/>
        <v>009</v>
      </c>
      <c r="E32" s="1" t="str">
        <f t="shared" si="3"/>
        <v>7110030009</v>
      </c>
      <c r="F32" s="1" t="str">
        <f>VLOOKUP(E32,Master!$A$2:$G$284,7)</f>
        <v>LUNGKAP</v>
      </c>
      <c r="G32" s="1" t="s">
        <v>675</v>
      </c>
      <c r="H32" s="1" t="s">
        <v>676</v>
      </c>
    </row>
    <row r="33" spans="1:8" ht="15.75" customHeight="1">
      <c r="A33" s="1" t="s">
        <v>1656</v>
      </c>
      <c r="B33" s="1" t="str">
        <f t="shared" si="0"/>
        <v>10</v>
      </c>
      <c r="C33" s="1" t="str">
        <f t="shared" si="1"/>
        <v>050</v>
      </c>
      <c r="D33" s="1" t="str">
        <f t="shared" si="2"/>
        <v>001</v>
      </c>
      <c r="E33" s="1" t="str">
        <f t="shared" si="3"/>
        <v>7110050001</v>
      </c>
      <c r="F33" s="1" t="str">
        <f>VLOOKUP(E33,Master!$A$2:$G$284,7)</f>
        <v>MOTANDOI</v>
      </c>
      <c r="G33" s="1" t="s">
        <v>680</v>
      </c>
      <c r="H33" s="1" t="s">
        <v>676</v>
      </c>
    </row>
    <row r="34" spans="1:8" ht="15.75" customHeight="1">
      <c r="A34" s="1" t="s">
        <v>1657</v>
      </c>
      <c r="B34" s="1" t="str">
        <f t="shared" si="0"/>
        <v>10</v>
      </c>
      <c r="C34" s="1" t="str">
        <f t="shared" si="1"/>
        <v>050</v>
      </c>
      <c r="D34" s="1" t="str">
        <f t="shared" si="2"/>
        <v>011</v>
      </c>
      <c r="E34" s="1" t="str">
        <f t="shared" si="3"/>
        <v>7110050011</v>
      </c>
      <c r="F34" s="1" t="str">
        <f>VLOOKUP(E34,Master!$A$2:$G$284,7)</f>
        <v>PERJUANGAN</v>
      </c>
      <c r="G34" s="1" t="s">
        <v>678</v>
      </c>
      <c r="H34" s="1" t="s">
        <v>676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57"/>
  <sheetViews>
    <sheetView workbookViewId="0"/>
  </sheetViews>
  <sheetFormatPr defaultColWidth="12.7109375" defaultRowHeight="15.75" customHeight="1"/>
  <cols>
    <col min="8" max="8" width="25" customWidth="1"/>
    <col min="9" max="9" width="15.85546875" customWidth="1"/>
    <col min="11" max="11" width="27.85546875" customWidth="1"/>
    <col min="15" max="15" width="16.42578125" customWidth="1"/>
    <col min="16" max="16" width="18.7109375" customWidth="1"/>
  </cols>
  <sheetData>
    <row r="1" spans="1:19" ht="15.75" customHeight="1">
      <c r="A1" s="56" t="s">
        <v>634</v>
      </c>
      <c r="B1" s="10" t="s">
        <v>632</v>
      </c>
      <c r="C1" s="10" t="s">
        <v>633</v>
      </c>
      <c r="D1" s="10" t="s">
        <v>951</v>
      </c>
      <c r="E1" s="10" t="s">
        <v>952</v>
      </c>
      <c r="F1" s="10" t="s">
        <v>953</v>
      </c>
      <c r="G1" s="10" t="s">
        <v>954</v>
      </c>
      <c r="H1" s="10" t="s">
        <v>955</v>
      </c>
      <c r="I1" s="10" t="s">
        <v>1670</v>
      </c>
      <c r="J1" s="10" t="s">
        <v>956</v>
      </c>
      <c r="K1" s="10" t="s">
        <v>636</v>
      </c>
      <c r="L1" s="1" t="s">
        <v>637</v>
      </c>
      <c r="O1" s="27" t="s">
        <v>637</v>
      </c>
      <c r="P1" s="27" t="s">
        <v>636</v>
      </c>
      <c r="Q1" s="27" t="s">
        <v>1671</v>
      </c>
      <c r="R1" s="27" t="s">
        <v>1672</v>
      </c>
      <c r="S1" s="27" t="s">
        <v>1673</v>
      </c>
    </row>
    <row r="2" spans="1:19" ht="15">
      <c r="A2" s="57" t="s">
        <v>1674</v>
      </c>
      <c r="B2" s="16">
        <v>12021013</v>
      </c>
      <c r="C2" s="16">
        <v>710102101</v>
      </c>
      <c r="D2" s="10" t="s">
        <v>644</v>
      </c>
      <c r="E2" s="10" t="s">
        <v>973</v>
      </c>
      <c r="F2" s="10" t="s">
        <v>1675</v>
      </c>
      <c r="G2" s="10" t="s">
        <v>968</v>
      </c>
      <c r="H2" s="10" t="s">
        <v>969</v>
      </c>
      <c r="I2" s="10"/>
      <c r="J2" s="10" t="s">
        <v>970</v>
      </c>
      <c r="K2" s="10" t="s">
        <v>640</v>
      </c>
      <c r="L2" s="10" t="s">
        <v>649</v>
      </c>
      <c r="O2" s="1" t="s">
        <v>649</v>
      </c>
      <c r="P2" s="1" t="s">
        <v>640</v>
      </c>
      <c r="Q2" s="1">
        <f t="shared" ref="Q2:Q12" si="0">COUNTIFS($F$2:$F$57,"JANUARI",$E$2:$E$57,"UTAMA",$K$2:$K$57,$P2)</f>
        <v>1</v>
      </c>
      <c r="R2" s="1">
        <f t="shared" ref="R2:R12" si="1">COUNTIFS($F$2:$F$57,"JANUARI",$E$2:$E$57,"CADANGAN",$K$2:$K$57,$P2)</f>
        <v>2</v>
      </c>
      <c r="S2" s="1">
        <f t="shared" ref="S2:S12" si="2">COUNTIFS($F$2:$F$57,"FEBRUARI",$K$2:$K$57,$P2)</f>
        <v>3</v>
      </c>
    </row>
    <row r="3" spans="1:19" ht="15">
      <c r="A3" s="57" t="s">
        <v>1676</v>
      </c>
      <c r="B3" s="16">
        <v>12021017</v>
      </c>
      <c r="C3" s="16">
        <v>710102101</v>
      </c>
      <c r="D3" s="10" t="s">
        <v>655</v>
      </c>
      <c r="E3" s="10" t="s">
        <v>966</v>
      </c>
      <c r="F3" s="10" t="s">
        <v>1677</v>
      </c>
      <c r="G3" s="10" t="s">
        <v>968</v>
      </c>
      <c r="H3" s="10" t="s">
        <v>969</v>
      </c>
      <c r="I3" s="10"/>
      <c r="J3" s="10" t="s">
        <v>970</v>
      </c>
      <c r="K3" s="10" t="s">
        <v>640</v>
      </c>
      <c r="L3" s="10" t="s">
        <v>649</v>
      </c>
      <c r="O3" s="1" t="s">
        <v>649</v>
      </c>
      <c r="P3" s="1" t="s">
        <v>648</v>
      </c>
      <c r="Q3" s="1">
        <f t="shared" si="0"/>
        <v>0</v>
      </c>
      <c r="R3" s="1">
        <f t="shared" si="1"/>
        <v>0</v>
      </c>
      <c r="S3" s="1">
        <f t="shared" si="2"/>
        <v>6</v>
      </c>
    </row>
    <row r="4" spans="1:19" ht="15">
      <c r="A4" s="57" t="s">
        <v>1678</v>
      </c>
      <c r="B4" s="16">
        <v>12021022</v>
      </c>
      <c r="C4" s="16">
        <v>710102102</v>
      </c>
      <c r="D4" s="10" t="s">
        <v>643</v>
      </c>
      <c r="E4" s="10" t="s">
        <v>973</v>
      </c>
      <c r="F4" s="10" t="s">
        <v>1677</v>
      </c>
      <c r="G4" s="10" t="s">
        <v>968</v>
      </c>
      <c r="H4" s="10" t="s">
        <v>969</v>
      </c>
      <c r="I4" s="10"/>
      <c r="J4" s="10" t="s">
        <v>970</v>
      </c>
      <c r="K4" s="10" t="s">
        <v>640</v>
      </c>
      <c r="L4" s="10" t="s">
        <v>649</v>
      </c>
      <c r="O4" s="1" t="s">
        <v>649</v>
      </c>
      <c r="P4" s="1" t="s">
        <v>651</v>
      </c>
      <c r="Q4" s="1">
        <f t="shared" si="0"/>
        <v>3</v>
      </c>
      <c r="R4" s="1">
        <f t="shared" si="1"/>
        <v>3</v>
      </c>
      <c r="S4" s="1">
        <f t="shared" si="2"/>
        <v>6</v>
      </c>
    </row>
    <row r="5" spans="1:19" ht="15">
      <c r="A5" s="57" t="s">
        <v>1679</v>
      </c>
      <c r="B5" s="16">
        <v>12021027</v>
      </c>
      <c r="C5" s="16">
        <v>710102102</v>
      </c>
      <c r="D5" s="10" t="s">
        <v>655</v>
      </c>
      <c r="E5" s="10" t="s">
        <v>966</v>
      </c>
      <c r="F5" s="10" t="s">
        <v>1675</v>
      </c>
      <c r="G5" s="10" t="s">
        <v>968</v>
      </c>
      <c r="H5" s="10" t="s">
        <v>969</v>
      </c>
      <c r="I5" s="10"/>
      <c r="J5" s="10" t="s">
        <v>970</v>
      </c>
      <c r="K5" s="10" t="s">
        <v>640</v>
      </c>
      <c r="L5" s="10" t="s">
        <v>649</v>
      </c>
      <c r="O5" s="1" t="s">
        <v>696</v>
      </c>
      <c r="P5" s="1" t="s">
        <v>645</v>
      </c>
      <c r="Q5" s="1">
        <f t="shared" si="0"/>
        <v>2</v>
      </c>
      <c r="R5" s="1">
        <f t="shared" si="1"/>
        <v>2</v>
      </c>
      <c r="S5" s="1">
        <f t="shared" si="2"/>
        <v>5</v>
      </c>
    </row>
    <row r="6" spans="1:19" ht="15">
      <c r="A6" s="57" t="s">
        <v>1680</v>
      </c>
      <c r="B6" s="16">
        <v>12021029</v>
      </c>
      <c r="C6" s="16">
        <v>710102102</v>
      </c>
      <c r="D6" s="10" t="s">
        <v>661</v>
      </c>
      <c r="E6" s="10" t="s">
        <v>966</v>
      </c>
      <c r="F6" s="10" t="s">
        <v>1677</v>
      </c>
      <c r="G6" s="10" t="s">
        <v>968</v>
      </c>
      <c r="H6" s="10" t="s">
        <v>969</v>
      </c>
      <c r="I6" s="10"/>
      <c r="J6" s="10" t="s">
        <v>970</v>
      </c>
      <c r="K6" s="10" t="s">
        <v>640</v>
      </c>
      <c r="L6" s="10" t="s">
        <v>649</v>
      </c>
      <c r="O6" s="1" t="s">
        <v>1681</v>
      </c>
      <c r="P6" s="1" t="s">
        <v>653</v>
      </c>
      <c r="Q6" s="1">
        <f t="shared" si="0"/>
        <v>1</v>
      </c>
      <c r="R6" s="1">
        <f t="shared" si="1"/>
        <v>0</v>
      </c>
      <c r="S6" s="1">
        <f t="shared" si="2"/>
        <v>2</v>
      </c>
    </row>
    <row r="7" spans="1:19" ht="15">
      <c r="A7" s="57" t="s">
        <v>1682</v>
      </c>
      <c r="B7" s="16">
        <v>12021038</v>
      </c>
      <c r="C7" s="16">
        <v>710102103</v>
      </c>
      <c r="D7" s="10" t="s">
        <v>658</v>
      </c>
      <c r="E7" s="10" t="s">
        <v>973</v>
      </c>
      <c r="F7" s="10" t="s">
        <v>1675</v>
      </c>
      <c r="G7" s="10" t="s">
        <v>968</v>
      </c>
      <c r="H7" s="10" t="s">
        <v>969</v>
      </c>
      <c r="I7" s="10"/>
      <c r="J7" s="10" t="s">
        <v>970</v>
      </c>
      <c r="K7" s="10" t="s">
        <v>640</v>
      </c>
      <c r="L7" s="10" t="s">
        <v>649</v>
      </c>
      <c r="O7" s="1" t="s">
        <v>657</v>
      </c>
      <c r="P7" s="1" t="s">
        <v>656</v>
      </c>
      <c r="Q7" s="1">
        <f t="shared" si="0"/>
        <v>1</v>
      </c>
      <c r="R7" s="1">
        <f t="shared" si="1"/>
        <v>1</v>
      </c>
      <c r="S7" s="1">
        <f t="shared" si="2"/>
        <v>2</v>
      </c>
    </row>
    <row r="8" spans="1:19" ht="15">
      <c r="A8" s="57" t="s">
        <v>1683</v>
      </c>
      <c r="B8" s="16">
        <v>12022019</v>
      </c>
      <c r="C8" s="16">
        <v>710102201</v>
      </c>
      <c r="D8" s="10" t="s">
        <v>661</v>
      </c>
      <c r="E8" s="10" t="s">
        <v>966</v>
      </c>
      <c r="F8" s="10" t="s">
        <v>1675</v>
      </c>
      <c r="G8" s="10" t="s">
        <v>968</v>
      </c>
      <c r="H8" s="10" t="s">
        <v>969</v>
      </c>
      <c r="I8" s="10"/>
      <c r="J8" s="10" t="s">
        <v>970</v>
      </c>
      <c r="K8" s="10" t="s">
        <v>645</v>
      </c>
      <c r="L8" s="10" t="s">
        <v>696</v>
      </c>
      <c r="O8" s="1" t="s">
        <v>844</v>
      </c>
      <c r="P8" s="1" t="s">
        <v>659</v>
      </c>
      <c r="Q8" s="1">
        <f t="shared" si="0"/>
        <v>0</v>
      </c>
      <c r="R8" s="1">
        <f t="shared" si="1"/>
        <v>0</v>
      </c>
      <c r="S8" s="1">
        <f t="shared" si="2"/>
        <v>3</v>
      </c>
    </row>
    <row r="9" spans="1:19" ht="15">
      <c r="A9" s="57" t="s">
        <v>1684</v>
      </c>
      <c r="B9" s="16">
        <v>12022034</v>
      </c>
      <c r="C9" s="16">
        <v>710102203</v>
      </c>
      <c r="D9" s="10" t="s">
        <v>647</v>
      </c>
      <c r="E9" s="10" t="s">
        <v>973</v>
      </c>
      <c r="F9" s="10" t="s">
        <v>1677</v>
      </c>
      <c r="G9" s="10" t="s">
        <v>968</v>
      </c>
      <c r="H9" s="10" t="s">
        <v>969</v>
      </c>
      <c r="I9" s="10"/>
      <c r="J9" s="10" t="s">
        <v>970</v>
      </c>
      <c r="K9" s="10" t="s">
        <v>645</v>
      </c>
      <c r="L9" s="10" t="s">
        <v>696</v>
      </c>
      <c r="O9" s="1" t="s">
        <v>1252</v>
      </c>
      <c r="P9" s="1" t="s">
        <v>662</v>
      </c>
      <c r="Q9" s="1">
        <f t="shared" si="0"/>
        <v>0</v>
      </c>
      <c r="R9" s="1">
        <f t="shared" si="1"/>
        <v>0</v>
      </c>
      <c r="S9" s="1">
        <f t="shared" si="2"/>
        <v>2</v>
      </c>
    </row>
    <row r="10" spans="1:19" ht="15">
      <c r="A10" s="57" t="s">
        <v>1685</v>
      </c>
      <c r="B10" s="16">
        <v>12022037</v>
      </c>
      <c r="C10" s="16">
        <v>710102203</v>
      </c>
      <c r="D10" s="10" t="s">
        <v>655</v>
      </c>
      <c r="E10" s="10" t="s">
        <v>966</v>
      </c>
      <c r="F10" s="10" t="s">
        <v>1677</v>
      </c>
      <c r="G10" s="10" t="s">
        <v>968</v>
      </c>
      <c r="H10" s="10" t="s">
        <v>969</v>
      </c>
      <c r="I10" s="10"/>
      <c r="J10" s="10" t="s">
        <v>970</v>
      </c>
      <c r="K10" s="10" t="s">
        <v>645</v>
      </c>
      <c r="L10" s="10" t="s">
        <v>696</v>
      </c>
      <c r="O10" s="1" t="s">
        <v>666</v>
      </c>
      <c r="P10" s="1" t="s">
        <v>668</v>
      </c>
      <c r="Q10" s="1">
        <f t="shared" si="0"/>
        <v>1</v>
      </c>
      <c r="R10" s="1">
        <f t="shared" si="1"/>
        <v>0</v>
      </c>
      <c r="S10" s="1">
        <f t="shared" si="2"/>
        <v>3</v>
      </c>
    </row>
    <row r="11" spans="1:19" ht="15">
      <c r="A11" s="57" t="s">
        <v>1686</v>
      </c>
      <c r="B11" s="16">
        <v>12022052</v>
      </c>
      <c r="C11" s="16">
        <v>710102205</v>
      </c>
      <c r="D11" s="10" t="s">
        <v>643</v>
      </c>
      <c r="E11" s="10" t="s">
        <v>973</v>
      </c>
      <c r="F11" s="10" t="s">
        <v>1677</v>
      </c>
      <c r="G11" s="10" t="s">
        <v>968</v>
      </c>
      <c r="H11" s="10" t="s">
        <v>969</v>
      </c>
      <c r="I11" s="10"/>
      <c r="J11" s="10" t="s">
        <v>970</v>
      </c>
      <c r="K11" s="10" t="s">
        <v>645</v>
      </c>
      <c r="L11" s="10" t="s">
        <v>696</v>
      </c>
      <c r="O11" s="1" t="s">
        <v>666</v>
      </c>
      <c r="P11" s="1" t="s">
        <v>665</v>
      </c>
      <c r="Q11" s="1">
        <f t="shared" si="0"/>
        <v>0</v>
      </c>
      <c r="R11" s="1">
        <f t="shared" si="1"/>
        <v>0</v>
      </c>
      <c r="S11" s="1">
        <f t="shared" si="2"/>
        <v>2</v>
      </c>
    </row>
    <row r="12" spans="1:19" ht="15">
      <c r="A12" s="57" t="s">
        <v>1687</v>
      </c>
      <c r="B12" s="16">
        <v>12022055</v>
      </c>
      <c r="C12" s="16">
        <v>710102205</v>
      </c>
      <c r="D12" s="10" t="s">
        <v>650</v>
      </c>
      <c r="E12" s="10" t="s">
        <v>966</v>
      </c>
      <c r="F12" s="10" t="s">
        <v>1677</v>
      </c>
      <c r="G12" s="10" t="s">
        <v>968</v>
      </c>
      <c r="H12" s="10" t="s">
        <v>969</v>
      </c>
      <c r="I12" s="10"/>
      <c r="J12" s="10" t="s">
        <v>970</v>
      </c>
      <c r="K12" s="10" t="s">
        <v>645</v>
      </c>
      <c r="L12" s="10" t="s">
        <v>696</v>
      </c>
      <c r="O12" s="1" t="s">
        <v>671</v>
      </c>
      <c r="P12" s="1" t="s">
        <v>673</v>
      </c>
      <c r="Q12" s="1">
        <f t="shared" si="0"/>
        <v>5</v>
      </c>
      <c r="R12" s="1">
        <f t="shared" si="1"/>
        <v>0</v>
      </c>
      <c r="S12" s="1">
        <f t="shared" si="2"/>
        <v>0</v>
      </c>
    </row>
    <row r="13" spans="1:19" ht="15">
      <c r="A13" s="57" t="s">
        <v>1688</v>
      </c>
      <c r="B13" s="16">
        <v>12023011</v>
      </c>
      <c r="C13" s="16">
        <v>710102301</v>
      </c>
      <c r="D13" s="10" t="s">
        <v>638</v>
      </c>
      <c r="E13" s="10" t="s">
        <v>973</v>
      </c>
      <c r="F13" s="10" t="s">
        <v>1677</v>
      </c>
      <c r="G13" s="10" t="s">
        <v>968</v>
      </c>
      <c r="H13" s="10" t="s">
        <v>969</v>
      </c>
      <c r="I13" s="10"/>
      <c r="J13" s="10" t="s">
        <v>970</v>
      </c>
      <c r="K13" s="10" t="s">
        <v>648</v>
      </c>
      <c r="L13" s="10" t="s">
        <v>649</v>
      </c>
    </row>
    <row r="14" spans="1:19" ht="15">
      <c r="A14" s="57" t="s">
        <v>1689</v>
      </c>
      <c r="B14" s="16">
        <v>12023015</v>
      </c>
      <c r="C14" s="16">
        <v>710102301</v>
      </c>
      <c r="D14" s="10" t="s">
        <v>650</v>
      </c>
      <c r="E14" s="10" t="s">
        <v>966</v>
      </c>
      <c r="F14" s="10" t="s">
        <v>1677</v>
      </c>
      <c r="G14" s="10" t="s">
        <v>968</v>
      </c>
      <c r="H14" s="10" t="s">
        <v>969</v>
      </c>
      <c r="I14" s="10"/>
      <c r="J14" s="10" t="s">
        <v>970</v>
      </c>
      <c r="K14" s="10" t="s">
        <v>648</v>
      </c>
      <c r="L14" s="10" t="s">
        <v>649</v>
      </c>
    </row>
    <row r="15" spans="1:19" ht="15">
      <c r="A15" s="57" t="s">
        <v>1690</v>
      </c>
      <c r="B15" s="16">
        <v>12023018</v>
      </c>
      <c r="C15" s="16">
        <v>710102301</v>
      </c>
      <c r="D15" s="10" t="s">
        <v>658</v>
      </c>
      <c r="E15" s="10" t="s">
        <v>973</v>
      </c>
      <c r="F15" s="10" t="s">
        <v>1677</v>
      </c>
      <c r="G15" s="10" t="s">
        <v>968</v>
      </c>
      <c r="H15" s="10" t="s">
        <v>969</v>
      </c>
      <c r="I15" s="10"/>
      <c r="J15" s="10" t="s">
        <v>970</v>
      </c>
      <c r="K15" s="10" t="s">
        <v>648</v>
      </c>
      <c r="L15" s="10" t="s">
        <v>649</v>
      </c>
    </row>
    <row r="16" spans="1:19" ht="15">
      <c r="A16" s="57" t="s">
        <v>1691</v>
      </c>
      <c r="B16" s="16">
        <v>12023023</v>
      </c>
      <c r="C16" s="16">
        <v>710102302</v>
      </c>
      <c r="D16" s="10" t="s">
        <v>644</v>
      </c>
      <c r="E16" s="10" t="s">
        <v>966</v>
      </c>
      <c r="F16" s="10" t="s">
        <v>1677</v>
      </c>
      <c r="G16" s="10" t="s">
        <v>968</v>
      </c>
      <c r="H16" s="10" t="s">
        <v>969</v>
      </c>
      <c r="I16" s="10"/>
      <c r="J16" s="10" t="s">
        <v>970</v>
      </c>
      <c r="K16" s="10" t="s">
        <v>651</v>
      </c>
      <c r="L16" s="10" t="s">
        <v>649</v>
      </c>
    </row>
    <row r="17" spans="1:12" ht="15">
      <c r="A17" s="57" t="s">
        <v>1692</v>
      </c>
      <c r="B17" s="16">
        <v>12023028</v>
      </c>
      <c r="C17" s="16">
        <v>710102302</v>
      </c>
      <c r="D17" s="10" t="s">
        <v>658</v>
      </c>
      <c r="E17" s="10" t="s">
        <v>973</v>
      </c>
      <c r="F17" s="10" t="s">
        <v>1677</v>
      </c>
      <c r="G17" s="10" t="s">
        <v>968</v>
      </c>
      <c r="H17" s="10" t="s">
        <v>969</v>
      </c>
      <c r="I17" s="10"/>
      <c r="J17" s="10" t="s">
        <v>970</v>
      </c>
      <c r="K17" s="10" t="s">
        <v>651</v>
      </c>
      <c r="L17" s="10" t="s">
        <v>649</v>
      </c>
    </row>
    <row r="18" spans="1:12" ht="15">
      <c r="A18" s="57" t="s">
        <v>1693</v>
      </c>
      <c r="B18" s="16">
        <v>12023041</v>
      </c>
      <c r="C18" s="16">
        <v>710102304</v>
      </c>
      <c r="D18" s="10" t="s">
        <v>638</v>
      </c>
      <c r="E18" s="10" t="s">
        <v>973</v>
      </c>
      <c r="F18" s="10" t="s">
        <v>1675</v>
      </c>
      <c r="G18" s="10" t="s">
        <v>968</v>
      </c>
      <c r="H18" s="10" t="s">
        <v>969</v>
      </c>
      <c r="I18" s="10"/>
      <c r="J18" s="10" t="s">
        <v>970</v>
      </c>
      <c r="K18" s="10" t="s">
        <v>651</v>
      </c>
      <c r="L18" s="10" t="s">
        <v>649</v>
      </c>
    </row>
    <row r="19" spans="1:12" ht="15">
      <c r="A19" s="57" t="s">
        <v>1694</v>
      </c>
      <c r="B19" s="16">
        <v>12023045</v>
      </c>
      <c r="C19" s="16">
        <v>710102304</v>
      </c>
      <c r="D19" s="10" t="s">
        <v>650</v>
      </c>
      <c r="E19" s="10" t="s">
        <v>966</v>
      </c>
      <c r="F19" s="10" t="s">
        <v>1675</v>
      </c>
      <c r="G19" s="10" t="s">
        <v>968</v>
      </c>
      <c r="H19" s="10" t="s">
        <v>969</v>
      </c>
      <c r="I19" s="10"/>
      <c r="J19" s="10" t="s">
        <v>970</v>
      </c>
      <c r="K19" s="10" t="s">
        <v>651</v>
      </c>
      <c r="L19" s="10" t="s">
        <v>649</v>
      </c>
    </row>
    <row r="20" spans="1:12" ht="15">
      <c r="A20" s="57" t="s">
        <v>1695</v>
      </c>
      <c r="B20" s="16">
        <v>12023047</v>
      </c>
      <c r="C20" s="16">
        <v>710102304</v>
      </c>
      <c r="D20" s="10" t="s">
        <v>655</v>
      </c>
      <c r="E20" s="10" t="s">
        <v>973</v>
      </c>
      <c r="F20" s="10" t="s">
        <v>1675</v>
      </c>
      <c r="G20" s="10" t="s">
        <v>968</v>
      </c>
      <c r="H20" s="10" t="s">
        <v>969</v>
      </c>
      <c r="I20" s="10"/>
      <c r="J20" s="10" t="s">
        <v>970</v>
      </c>
      <c r="K20" s="10" t="s">
        <v>651</v>
      </c>
      <c r="L20" s="10" t="s">
        <v>649</v>
      </c>
    </row>
    <row r="21" spans="1:12" ht="15">
      <c r="A21" s="57" t="s">
        <v>1696</v>
      </c>
      <c r="B21" s="16">
        <v>12023054</v>
      </c>
      <c r="C21" s="16">
        <v>710102305</v>
      </c>
      <c r="D21" s="10" t="s">
        <v>647</v>
      </c>
      <c r="E21" s="10" t="s">
        <v>966</v>
      </c>
      <c r="F21" s="10" t="s">
        <v>1675</v>
      </c>
      <c r="G21" s="10" t="s">
        <v>968</v>
      </c>
      <c r="H21" s="10" t="s">
        <v>969</v>
      </c>
      <c r="I21" s="10"/>
      <c r="J21" s="10" t="s">
        <v>970</v>
      </c>
      <c r="K21" s="10" t="s">
        <v>651</v>
      </c>
      <c r="L21" s="10" t="s">
        <v>649</v>
      </c>
    </row>
    <row r="22" spans="1:12" ht="15">
      <c r="A22" s="57" t="s">
        <v>1697</v>
      </c>
      <c r="B22" s="16">
        <v>12023055</v>
      </c>
      <c r="C22" s="16">
        <v>710102305</v>
      </c>
      <c r="D22" s="10" t="s">
        <v>650</v>
      </c>
      <c r="E22" s="10" t="s">
        <v>966</v>
      </c>
      <c r="F22" s="10" t="s">
        <v>1677</v>
      </c>
      <c r="G22" s="10" t="s">
        <v>968</v>
      </c>
      <c r="H22" s="10" t="s">
        <v>969</v>
      </c>
      <c r="I22" s="10"/>
      <c r="J22" s="10" t="s">
        <v>970</v>
      </c>
      <c r="K22" s="10" t="s">
        <v>651</v>
      </c>
      <c r="L22" s="10" t="s">
        <v>649</v>
      </c>
    </row>
    <row r="23" spans="1:12" ht="15">
      <c r="A23" s="57" t="s">
        <v>1698</v>
      </c>
      <c r="B23" s="16">
        <v>12025023</v>
      </c>
      <c r="C23" s="16">
        <v>710102502</v>
      </c>
      <c r="D23" s="10" t="s">
        <v>644</v>
      </c>
      <c r="E23" s="10" t="s">
        <v>973</v>
      </c>
      <c r="F23" s="10" t="s">
        <v>1675</v>
      </c>
      <c r="G23" s="10" t="s">
        <v>968</v>
      </c>
      <c r="H23" s="10" t="s">
        <v>969</v>
      </c>
      <c r="I23" s="10"/>
      <c r="J23" s="10" t="s">
        <v>970</v>
      </c>
      <c r="K23" s="10" t="s">
        <v>645</v>
      </c>
      <c r="L23" s="10" t="s">
        <v>696</v>
      </c>
    </row>
    <row r="24" spans="1:12" ht="15">
      <c r="A24" s="57" t="s">
        <v>1699</v>
      </c>
      <c r="B24" s="16">
        <v>12025025</v>
      </c>
      <c r="C24" s="16">
        <v>710102502</v>
      </c>
      <c r="D24" s="10" t="s">
        <v>650</v>
      </c>
      <c r="E24" s="10" t="s">
        <v>966</v>
      </c>
      <c r="F24" s="10" t="s">
        <v>1675</v>
      </c>
      <c r="G24" s="10" t="s">
        <v>968</v>
      </c>
      <c r="H24" s="10" t="s">
        <v>969</v>
      </c>
      <c r="I24" s="10"/>
      <c r="J24" s="10" t="s">
        <v>970</v>
      </c>
      <c r="K24" s="10" t="s">
        <v>645</v>
      </c>
      <c r="L24" s="10" t="s">
        <v>696</v>
      </c>
    </row>
    <row r="25" spans="1:12" ht="15">
      <c r="A25" s="57" t="s">
        <v>1700</v>
      </c>
      <c r="B25" s="16">
        <v>12025027</v>
      </c>
      <c r="C25" s="16">
        <v>710102502</v>
      </c>
      <c r="D25" s="10" t="s">
        <v>655</v>
      </c>
      <c r="E25" s="10" t="s">
        <v>973</v>
      </c>
      <c r="F25" s="10" t="s">
        <v>1677</v>
      </c>
      <c r="G25" s="10" t="s">
        <v>968</v>
      </c>
      <c r="H25" s="10" t="s">
        <v>969</v>
      </c>
      <c r="I25" s="10"/>
      <c r="J25" s="10" t="s">
        <v>970</v>
      </c>
      <c r="K25" s="10" t="s">
        <v>645</v>
      </c>
      <c r="L25" s="10" t="s">
        <v>696</v>
      </c>
    </row>
    <row r="26" spans="1:12" ht="15">
      <c r="A26" s="57" t="s">
        <v>1701</v>
      </c>
      <c r="B26" s="16">
        <v>12025029</v>
      </c>
      <c r="C26" s="16">
        <v>710102502</v>
      </c>
      <c r="D26" s="10" t="s">
        <v>661</v>
      </c>
      <c r="E26" s="10" t="s">
        <v>973</v>
      </c>
      <c r="F26" s="10" t="s">
        <v>1675</v>
      </c>
      <c r="G26" s="10" t="s">
        <v>968</v>
      </c>
      <c r="H26" s="10" t="s">
        <v>969</v>
      </c>
      <c r="I26" s="10"/>
      <c r="J26" s="10" t="s">
        <v>970</v>
      </c>
      <c r="K26" s="10" t="s">
        <v>645</v>
      </c>
      <c r="L26" s="10" t="s">
        <v>696</v>
      </c>
    </row>
    <row r="27" spans="1:12" ht="15">
      <c r="A27" s="57" t="s">
        <v>1702</v>
      </c>
      <c r="B27" s="16">
        <v>12025035</v>
      </c>
      <c r="C27" s="16">
        <v>710102503</v>
      </c>
      <c r="D27" s="10" t="s">
        <v>650</v>
      </c>
      <c r="E27" s="10" t="s">
        <v>966</v>
      </c>
      <c r="F27" s="10" t="s">
        <v>1675</v>
      </c>
      <c r="G27" s="10" t="s">
        <v>968</v>
      </c>
      <c r="H27" s="10" t="s">
        <v>969</v>
      </c>
      <c r="I27" s="10"/>
      <c r="J27" s="10" t="s">
        <v>970</v>
      </c>
      <c r="K27" s="10" t="s">
        <v>651</v>
      </c>
      <c r="L27" s="10" t="s">
        <v>649</v>
      </c>
    </row>
    <row r="28" spans="1:12" ht="15">
      <c r="A28" s="57" t="s">
        <v>1703</v>
      </c>
      <c r="B28" s="16">
        <v>12025037</v>
      </c>
      <c r="C28" s="16">
        <v>710102503</v>
      </c>
      <c r="D28" s="10" t="s">
        <v>655</v>
      </c>
      <c r="E28" s="10" t="s">
        <v>973</v>
      </c>
      <c r="F28" s="10" t="s">
        <v>1675</v>
      </c>
      <c r="G28" s="10" t="s">
        <v>968</v>
      </c>
      <c r="H28" s="10" t="s">
        <v>969</v>
      </c>
      <c r="I28" s="10"/>
      <c r="J28" s="10" t="s">
        <v>970</v>
      </c>
      <c r="K28" s="10" t="s">
        <v>651</v>
      </c>
      <c r="L28" s="10" t="s">
        <v>649</v>
      </c>
    </row>
    <row r="29" spans="1:12" ht="15">
      <c r="A29" s="57" t="s">
        <v>1704</v>
      </c>
      <c r="B29" s="16">
        <v>12025039</v>
      </c>
      <c r="C29" s="16">
        <v>710102503</v>
      </c>
      <c r="D29" s="10" t="s">
        <v>661</v>
      </c>
      <c r="E29" s="10" t="s">
        <v>966</v>
      </c>
      <c r="F29" s="10" t="s">
        <v>1677</v>
      </c>
      <c r="G29" s="10" t="s">
        <v>968</v>
      </c>
      <c r="H29" s="10" t="s">
        <v>969</v>
      </c>
      <c r="I29" s="10"/>
      <c r="J29" s="10" t="s">
        <v>970</v>
      </c>
      <c r="K29" s="10" t="s">
        <v>651</v>
      </c>
      <c r="L29" s="10" t="s">
        <v>649</v>
      </c>
    </row>
    <row r="30" spans="1:12" ht="15">
      <c r="A30" s="57" t="s">
        <v>1705</v>
      </c>
      <c r="B30" s="16">
        <v>12026019</v>
      </c>
      <c r="C30" s="16">
        <v>710102601</v>
      </c>
      <c r="D30" s="10" t="s">
        <v>661</v>
      </c>
      <c r="E30" s="10" t="s">
        <v>973</v>
      </c>
      <c r="F30" s="10" t="s">
        <v>1677</v>
      </c>
      <c r="G30" s="10" t="s">
        <v>968</v>
      </c>
      <c r="H30" s="10" t="s">
        <v>969</v>
      </c>
      <c r="I30" s="10"/>
      <c r="J30" s="10" t="s">
        <v>970</v>
      </c>
      <c r="K30" s="10" t="s">
        <v>648</v>
      </c>
      <c r="L30" s="10" t="s">
        <v>649</v>
      </c>
    </row>
    <row r="31" spans="1:12" ht="15">
      <c r="A31" s="57" t="s">
        <v>1706</v>
      </c>
      <c r="B31" s="16">
        <v>12026024</v>
      </c>
      <c r="C31" s="16">
        <v>710102602</v>
      </c>
      <c r="D31" s="10" t="s">
        <v>647</v>
      </c>
      <c r="E31" s="10" t="s">
        <v>966</v>
      </c>
      <c r="F31" s="10" t="s">
        <v>1677</v>
      </c>
      <c r="G31" s="10" t="s">
        <v>968</v>
      </c>
      <c r="H31" s="10" t="s">
        <v>969</v>
      </c>
      <c r="I31" s="10"/>
      <c r="J31" s="10" t="s">
        <v>970</v>
      </c>
      <c r="K31" s="10" t="s">
        <v>648</v>
      </c>
      <c r="L31" s="10" t="s">
        <v>649</v>
      </c>
    </row>
    <row r="32" spans="1:12" ht="15">
      <c r="A32" s="57" t="s">
        <v>1707</v>
      </c>
      <c r="B32" s="16">
        <v>12026033</v>
      </c>
      <c r="C32" s="16">
        <v>710102603</v>
      </c>
      <c r="D32" s="10" t="s">
        <v>644</v>
      </c>
      <c r="E32" s="10" t="s">
        <v>973</v>
      </c>
      <c r="F32" s="10" t="s">
        <v>1677</v>
      </c>
      <c r="G32" s="10" t="s">
        <v>968</v>
      </c>
      <c r="H32" s="10" t="s">
        <v>969</v>
      </c>
      <c r="I32" s="10"/>
      <c r="J32" s="10" t="s">
        <v>970</v>
      </c>
      <c r="K32" s="10" t="s">
        <v>648</v>
      </c>
      <c r="L32" s="10" t="s">
        <v>649</v>
      </c>
    </row>
    <row r="33" spans="1:12" ht="15">
      <c r="A33" s="57" t="s">
        <v>1708</v>
      </c>
      <c r="B33" s="16">
        <v>12060032</v>
      </c>
      <c r="C33" s="16">
        <v>710106003</v>
      </c>
      <c r="D33" s="10" t="s">
        <v>643</v>
      </c>
      <c r="E33" s="10" t="s">
        <v>966</v>
      </c>
      <c r="F33" s="10" t="s">
        <v>1675</v>
      </c>
      <c r="G33" s="10" t="s">
        <v>968</v>
      </c>
      <c r="H33" s="10" t="s">
        <v>969</v>
      </c>
      <c r="I33" s="10"/>
      <c r="J33" s="10" t="s">
        <v>970</v>
      </c>
      <c r="K33" s="10" t="s">
        <v>653</v>
      </c>
      <c r="L33" s="10" t="s">
        <v>654</v>
      </c>
    </row>
    <row r="34" spans="1:12" ht="15">
      <c r="A34" s="57" t="s">
        <v>1709</v>
      </c>
      <c r="B34" s="16">
        <v>12060056</v>
      </c>
      <c r="C34" s="16">
        <v>710106005</v>
      </c>
      <c r="D34" s="10" t="s">
        <v>652</v>
      </c>
      <c r="E34" s="10" t="s">
        <v>966</v>
      </c>
      <c r="F34" s="10" t="s">
        <v>1677</v>
      </c>
      <c r="G34" s="10" t="s">
        <v>968</v>
      </c>
      <c r="H34" s="10" t="s">
        <v>969</v>
      </c>
      <c r="I34" s="10"/>
      <c r="J34" s="10" t="s">
        <v>970</v>
      </c>
      <c r="K34" s="10" t="s">
        <v>653</v>
      </c>
      <c r="L34" s="10" t="s">
        <v>654</v>
      </c>
    </row>
    <row r="35" spans="1:12" ht="15">
      <c r="A35" s="57" t="s">
        <v>1710</v>
      </c>
      <c r="B35" s="16">
        <v>12060064</v>
      </c>
      <c r="C35" s="16">
        <v>710106006</v>
      </c>
      <c r="D35" s="10" t="s">
        <v>647</v>
      </c>
      <c r="E35" s="10" t="s">
        <v>973</v>
      </c>
      <c r="F35" s="10" t="s">
        <v>1677</v>
      </c>
      <c r="G35" s="10" t="s">
        <v>968</v>
      </c>
      <c r="H35" s="10" t="s">
        <v>969</v>
      </c>
      <c r="I35" s="10"/>
      <c r="J35" s="10" t="s">
        <v>970</v>
      </c>
      <c r="K35" s="10" t="s">
        <v>653</v>
      </c>
      <c r="L35" s="10" t="s">
        <v>654</v>
      </c>
    </row>
    <row r="36" spans="1:12" ht="15">
      <c r="A36" s="57" t="s">
        <v>1711</v>
      </c>
      <c r="B36" s="16">
        <v>13060131</v>
      </c>
      <c r="C36" s="16">
        <v>710106013</v>
      </c>
      <c r="D36" s="10" t="s">
        <v>638</v>
      </c>
      <c r="E36" s="10" t="s">
        <v>966</v>
      </c>
      <c r="F36" s="10" t="s">
        <v>1677</v>
      </c>
      <c r="G36" s="10" t="s">
        <v>968</v>
      </c>
      <c r="H36" s="10" t="s">
        <v>969</v>
      </c>
      <c r="I36" s="10"/>
      <c r="J36" s="10" t="s">
        <v>970</v>
      </c>
      <c r="K36" s="10" t="s">
        <v>651</v>
      </c>
      <c r="L36" s="10" t="s">
        <v>649</v>
      </c>
    </row>
    <row r="37" spans="1:12" ht="15">
      <c r="A37" s="57" t="s">
        <v>1712</v>
      </c>
      <c r="B37" s="16">
        <v>13060134</v>
      </c>
      <c r="C37" s="16">
        <v>710106013</v>
      </c>
      <c r="D37" s="10" t="s">
        <v>647</v>
      </c>
      <c r="E37" s="10" t="s">
        <v>966</v>
      </c>
      <c r="F37" s="10" t="s">
        <v>1677</v>
      </c>
      <c r="G37" s="10" t="s">
        <v>968</v>
      </c>
      <c r="H37" s="10" t="s">
        <v>969</v>
      </c>
      <c r="I37" s="10"/>
      <c r="J37" s="10" t="s">
        <v>970</v>
      </c>
      <c r="K37" s="10" t="s">
        <v>651</v>
      </c>
      <c r="L37" s="10" t="s">
        <v>649</v>
      </c>
    </row>
    <row r="38" spans="1:12" ht="15">
      <c r="A38" s="57" t="s">
        <v>1713</v>
      </c>
      <c r="B38" s="16">
        <v>12082015</v>
      </c>
      <c r="C38" s="16">
        <v>710108201</v>
      </c>
      <c r="D38" s="10" t="s">
        <v>650</v>
      </c>
      <c r="E38" s="10" t="s">
        <v>973</v>
      </c>
      <c r="F38" s="10" t="s">
        <v>1675</v>
      </c>
      <c r="G38" s="10" t="s">
        <v>968</v>
      </c>
      <c r="H38" s="10" t="s">
        <v>969</v>
      </c>
      <c r="I38" s="10" t="s">
        <v>1714</v>
      </c>
      <c r="J38" s="10" t="s">
        <v>959</v>
      </c>
      <c r="K38" s="10" t="s">
        <v>656</v>
      </c>
      <c r="L38" s="10" t="s">
        <v>657</v>
      </c>
    </row>
    <row r="39" spans="1:12" ht="15">
      <c r="A39" s="57" t="s">
        <v>1715</v>
      </c>
      <c r="B39" s="16">
        <v>12082023</v>
      </c>
      <c r="C39" s="16">
        <v>710108202</v>
      </c>
      <c r="D39" s="10" t="s">
        <v>644</v>
      </c>
      <c r="E39" s="10" t="s">
        <v>966</v>
      </c>
      <c r="F39" s="10" t="s">
        <v>1677</v>
      </c>
      <c r="G39" s="10" t="s">
        <v>968</v>
      </c>
      <c r="H39" s="10" t="s">
        <v>969</v>
      </c>
      <c r="I39" s="10"/>
      <c r="J39" s="10" t="s">
        <v>970</v>
      </c>
      <c r="K39" s="10" t="s">
        <v>656</v>
      </c>
      <c r="L39" s="10" t="s">
        <v>657</v>
      </c>
    </row>
    <row r="40" spans="1:12" ht="15">
      <c r="A40" s="57" t="s">
        <v>1716</v>
      </c>
      <c r="B40" s="16">
        <v>12083024</v>
      </c>
      <c r="C40" s="16">
        <v>710108302</v>
      </c>
      <c r="D40" s="10" t="s">
        <v>647</v>
      </c>
      <c r="E40" s="10" t="s">
        <v>973</v>
      </c>
      <c r="F40" s="10" t="s">
        <v>1677</v>
      </c>
      <c r="G40" s="10" t="s">
        <v>968</v>
      </c>
      <c r="H40" s="10" t="s">
        <v>969</v>
      </c>
      <c r="I40" s="10"/>
      <c r="J40" s="10" t="s">
        <v>970</v>
      </c>
      <c r="K40" s="10" t="s">
        <v>656</v>
      </c>
      <c r="L40" s="10" t="s">
        <v>657</v>
      </c>
    </row>
    <row r="41" spans="1:12" ht="15">
      <c r="A41" s="57" t="s">
        <v>1717</v>
      </c>
      <c r="B41" s="16">
        <v>13083031</v>
      </c>
      <c r="C41" s="16">
        <v>710108303</v>
      </c>
      <c r="D41" s="10" t="s">
        <v>638</v>
      </c>
      <c r="E41" s="10" t="s">
        <v>966</v>
      </c>
      <c r="F41" s="10" t="s">
        <v>1675</v>
      </c>
      <c r="G41" s="10" t="s">
        <v>968</v>
      </c>
      <c r="H41" s="10" t="s">
        <v>969</v>
      </c>
      <c r="I41" s="10"/>
      <c r="J41" s="10" t="s">
        <v>970</v>
      </c>
      <c r="K41" s="10" t="s">
        <v>656</v>
      </c>
      <c r="L41" s="10" t="s">
        <v>657</v>
      </c>
    </row>
    <row r="42" spans="1:12" ht="15">
      <c r="A42" s="57" t="s">
        <v>1718</v>
      </c>
      <c r="B42" s="16">
        <v>12090089</v>
      </c>
      <c r="C42" s="16">
        <v>710109008</v>
      </c>
      <c r="D42" s="10" t="s">
        <v>661</v>
      </c>
      <c r="E42" s="10" t="s">
        <v>966</v>
      </c>
      <c r="F42" s="10" t="s">
        <v>1677</v>
      </c>
      <c r="G42" s="10" t="s">
        <v>968</v>
      </c>
      <c r="H42" s="10" t="s">
        <v>969</v>
      </c>
      <c r="I42" s="10"/>
      <c r="J42" s="10" t="s">
        <v>970</v>
      </c>
      <c r="K42" s="10" t="s">
        <v>659</v>
      </c>
      <c r="L42" s="10" t="s">
        <v>660</v>
      </c>
    </row>
    <row r="43" spans="1:12" ht="15">
      <c r="A43" s="57" t="s">
        <v>1719</v>
      </c>
      <c r="B43" s="16">
        <v>12100017</v>
      </c>
      <c r="C43" s="16">
        <v>710110001</v>
      </c>
      <c r="D43" s="10" t="s">
        <v>655</v>
      </c>
      <c r="E43" s="10" t="s">
        <v>973</v>
      </c>
      <c r="F43" s="10" t="s">
        <v>1677</v>
      </c>
      <c r="G43" s="10" t="s">
        <v>968</v>
      </c>
      <c r="H43" s="10" t="s">
        <v>969</v>
      </c>
      <c r="I43" s="10"/>
      <c r="J43" s="10" t="s">
        <v>970</v>
      </c>
      <c r="K43" s="10" t="s">
        <v>662</v>
      </c>
      <c r="L43" s="10" t="s">
        <v>660</v>
      </c>
    </row>
    <row r="44" spans="1:12" ht="15">
      <c r="A44" s="57" t="s">
        <v>1720</v>
      </c>
      <c r="B44" s="16">
        <v>12100081</v>
      </c>
      <c r="C44" s="16">
        <v>710110008</v>
      </c>
      <c r="D44" s="10" t="s">
        <v>638</v>
      </c>
      <c r="E44" s="10" t="s">
        <v>966</v>
      </c>
      <c r="F44" s="10" t="s">
        <v>1677</v>
      </c>
      <c r="G44" s="10" t="s">
        <v>968</v>
      </c>
      <c r="H44" s="10" t="s">
        <v>969</v>
      </c>
      <c r="I44" s="10"/>
      <c r="J44" s="10" t="s">
        <v>970</v>
      </c>
      <c r="K44" s="10" t="s">
        <v>662</v>
      </c>
      <c r="L44" s="10" t="s">
        <v>660</v>
      </c>
    </row>
    <row r="45" spans="1:12" ht="15">
      <c r="A45" s="57" t="s">
        <v>1721</v>
      </c>
      <c r="B45" s="16">
        <v>12101022</v>
      </c>
      <c r="C45" s="16">
        <v>710110102</v>
      </c>
      <c r="D45" s="10" t="s">
        <v>643</v>
      </c>
      <c r="E45" s="10" t="s">
        <v>973</v>
      </c>
      <c r="F45" s="10" t="s">
        <v>1677</v>
      </c>
      <c r="G45" s="10" t="s">
        <v>968</v>
      </c>
      <c r="H45" s="10" t="s">
        <v>969</v>
      </c>
      <c r="I45" s="10"/>
      <c r="J45" s="10" t="s">
        <v>970</v>
      </c>
      <c r="K45" s="10" t="s">
        <v>659</v>
      </c>
      <c r="L45" s="10" t="s">
        <v>660</v>
      </c>
    </row>
    <row r="46" spans="1:12" ht="15">
      <c r="A46" s="57" t="s">
        <v>1722</v>
      </c>
      <c r="B46" s="16">
        <v>12101062</v>
      </c>
      <c r="C46" s="16">
        <v>710110106</v>
      </c>
      <c r="D46" s="10" t="s">
        <v>643</v>
      </c>
      <c r="E46" s="10" t="s">
        <v>966</v>
      </c>
      <c r="F46" s="10" t="s">
        <v>1677</v>
      </c>
      <c r="G46" s="10" t="s">
        <v>968</v>
      </c>
      <c r="H46" s="10" t="s">
        <v>969</v>
      </c>
      <c r="I46" s="10"/>
      <c r="J46" s="10" t="s">
        <v>970</v>
      </c>
      <c r="K46" s="10" t="s">
        <v>659</v>
      </c>
      <c r="L46" s="10" t="s">
        <v>660</v>
      </c>
    </row>
    <row r="47" spans="1:12" ht="15">
      <c r="A47" s="57" t="s">
        <v>1723</v>
      </c>
      <c r="B47" s="16">
        <v>12110017</v>
      </c>
      <c r="C47" s="16">
        <v>710111001</v>
      </c>
      <c r="D47" s="10" t="s">
        <v>655</v>
      </c>
      <c r="E47" s="10" t="s">
        <v>966</v>
      </c>
      <c r="F47" s="10" t="s">
        <v>1675</v>
      </c>
      <c r="G47" s="10" t="s">
        <v>968</v>
      </c>
      <c r="H47" s="10" t="s">
        <v>969</v>
      </c>
      <c r="I47" s="10"/>
      <c r="J47" s="10" t="s">
        <v>970</v>
      </c>
      <c r="K47" s="10" t="s">
        <v>668</v>
      </c>
      <c r="L47" s="10" t="s">
        <v>666</v>
      </c>
    </row>
    <row r="48" spans="1:12" ht="15">
      <c r="A48" s="57" t="s">
        <v>1724</v>
      </c>
      <c r="B48" s="16">
        <v>12110026</v>
      </c>
      <c r="C48" s="16">
        <v>710111002</v>
      </c>
      <c r="D48" s="10" t="s">
        <v>652</v>
      </c>
      <c r="E48" s="10" t="s">
        <v>973</v>
      </c>
      <c r="F48" s="10" t="s">
        <v>1677</v>
      </c>
      <c r="G48" s="10" t="s">
        <v>968</v>
      </c>
      <c r="H48" s="10" t="s">
        <v>969</v>
      </c>
      <c r="I48" s="10"/>
      <c r="J48" s="10" t="s">
        <v>970</v>
      </c>
      <c r="K48" s="10" t="s">
        <v>668</v>
      </c>
      <c r="L48" s="10" t="s">
        <v>666</v>
      </c>
    </row>
    <row r="49" spans="1:12" ht="15">
      <c r="A49" s="57" t="s">
        <v>1725</v>
      </c>
      <c r="B49" s="16">
        <v>12110053</v>
      </c>
      <c r="C49" s="16">
        <v>710111005</v>
      </c>
      <c r="D49" s="10" t="s">
        <v>644</v>
      </c>
      <c r="E49" s="10" t="s">
        <v>966</v>
      </c>
      <c r="F49" s="10" t="s">
        <v>1677</v>
      </c>
      <c r="G49" s="10" t="s">
        <v>968</v>
      </c>
      <c r="H49" s="10" t="s">
        <v>969</v>
      </c>
      <c r="I49" s="10"/>
      <c r="J49" s="10" t="s">
        <v>970</v>
      </c>
      <c r="K49" s="10" t="s">
        <v>665</v>
      </c>
      <c r="L49" s="10" t="s">
        <v>666</v>
      </c>
    </row>
    <row r="50" spans="1:12" ht="15">
      <c r="A50" s="57" t="s">
        <v>1726</v>
      </c>
      <c r="B50" s="16">
        <v>12110057</v>
      </c>
      <c r="C50" s="16">
        <v>710111005</v>
      </c>
      <c r="D50" s="10" t="s">
        <v>655</v>
      </c>
      <c r="E50" s="10" t="s">
        <v>973</v>
      </c>
      <c r="F50" s="10" t="s">
        <v>1677</v>
      </c>
      <c r="G50" s="10" t="s">
        <v>968</v>
      </c>
      <c r="H50" s="10" t="s">
        <v>969</v>
      </c>
      <c r="I50" s="10"/>
      <c r="J50" s="10" t="s">
        <v>970</v>
      </c>
      <c r="K50" s="10" t="s">
        <v>668</v>
      </c>
      <c r="L50" s="10" t="s">
        <v>666</v>
      </c>
    </row>
    <row r="51" spans="1:12" ht="15">
      <c r="A51" s="57" t="s">
        <v>1727</v>
      </c>
      <c r="B51" s="16">
        <v>12110067</v>
      </c>
      <c r="C51" s="16">
        <v>710111006</v>
      </c>
      <c r="D51" s="10" t="s">
        <v>655</v>
      </c>
      <c r="E51" s="10" t="s">
        <v>966</v>
      </c>
      <c r="F51" s="10" t="s">
        <v>1677</v>
      </c>
      <c r="G51" s="10" t="s">
        <v>968</v>
      </c>
      <c r="H51" s="10" t="s">
        <v>969</v>
      </c>
      <c r="I51" s="10"/>
      <c r="J51" s="10" t="s">
        <v>970</v>
      </c>
      <c r="K51" s="10" t="s">
        <v>665</v>
      </c>
      <c r="L51" s="10" t="s">
        <v>666</v>
      </c>
    </row>
    <row r="52" spans="1:12" ht="15">
      <c r="A52" s="57" t="s">
        <v>1728</v>
      </c>
      <c r="B52" s="16">
        <v>12120057</v>
      </c>
      <c r="C52" s="16">
        <v>710112005</v>
      </c>
      <c r="D52" s="10" t="s">
        <v>655</v>
      </c>
      <c r="E52" s="10" t="s">
        <v>973</v>
      </c>
      <c r="F52" s="10" t="s">
        <v>1677</v>
      </c>
      <c r="G52" s="10" t="s">
        <v>968</v>
      </c>
      <c r="H52" s="10" t="s">
        <v>969</v>
      </c>
      <c r="I52" s="10"/>
      <c r="J52" s="10" t="s">
        <v>970</v>
      </c>
      <c r="K52" s="10" t="s">
        <v>668</v>
      </c>
      <c r="L52" s="10" t="s">
        <v>666</v>
      </c>
    </row>
    <row r="53" spans="1:12" ht="15">
      <c r="A53" s="58" t="s">
        <v>1729</v>
      </c>
      <c r="B53" s="16">
        <v>12021011</v>
      </c>
      <c r="C53" s="16">
        <v>711002101</v>
      </c>
      <c r="D53" s="10" t="s">
        <v>638</v>
      </c>
      <c r="E53" s="10" t="s">
        <v>966</v>
      </c>
      <c r="F53" s="10" t="s">
        <v>1675</v>
      </c>
      <c r="G53" s="10" t="s">
        <v>968</v>
      </c>
      <c r="H53" s="10" t="s">
        <v>1209</v>
      </c>
      <c r="I53" s="10"/>
      <c r="J53" s="10" t="s">
        <v>970</v>
      </c>
      <c r="K53" s="10" t="s">
        <v>673</v>
      </c>
      <c r="L53" s="10" t="s">
        <v>671</v>
      </c>
    </row>
    <row r="54" spans="1:12" ht="15">
      <c r="A54" s="58" t="s">
        <v>1730</v>
      </c>
      <c r="B54" s="16">
        <v>12021012</v>
      </c>
      <c r="C54" s="16">
        <v>711002101</v>
      </c>
      <c r="D54" s="10" t="s">
        <v>643</v>
      </c>
      <c r="E54" s="10" t="s">
        <v>966</v>
      </c>
      <c r="F54" s="10" t="s">
        <v>1675</v>
      </c>
      <c r="G54" s="10" t="s">
        <v>968</v>
      </c>
      <c r="H54" s="10" t="s">
        <v>1209</v>
      </c>
      <c r="I54" s="10"/>
      <c r="J54" s="10" t="s">
        <v>970</v>
      </c>
      <c r="K54" s="10" t="s">
        <v>673</v>
      </c>
      <c r="L54" s="10" t="s">
        <v>671</v>
      </c>
    </row>
    <row r="55" spans="1:12" ht="15">
      <c r="A55" s="58" t="s">
        <v>1731</v>
      </c>
      <c r="B55" s="16">
        <v>12021013</v>
      </c>
      <c r="C55" s="16">
        <v>711002101</v>
      </c>
      <c r="D55" s="10" t="s">
        <v>644</v>
      </c>
      <c r="E55" s="10" t="s">
        <v>966</v>
      </c>
      <c r="F55" s="10" t="s">
        <v>1675</v>
      </c>
      <c r="G55" s="10" t="s">
        <v>968</v>
      </c>
      <c r="H55" s="10" t="s">
        <v>1209</v>
      </c>
      <c r="I55" s="10"/>
      <c r="J55" s="10" t="s">
        <v>970</v>
      </c>
      <c r="K55" s="10" t="s">
        <v>673</v>
      </c>
      <c r="L55" s="10" t="s">
        <v>671</v>
      </c>
    </row>
    <row r="56" spans="1:12" ht="15">
      <c r="A56" s="58" t="s">
        <v>1732</v>
      </c>
      <c r="B56" s="16">
        <v>12021014</v>
      </c>
      <c r="C56" s="16">
        <v>711002101</v>
      </c>
      <c r="D56" s="10" t="s">
        <v>647</v>
      </c>
      <c r="E56" s="10" t="s">
        <v>966</v>
      </c>
      <c r="F56" s="10" t="s">
        <v>1675</v>
      </c>
      <c r="G56" s="10" t="s">
        <v>968</v>
      </c>
      <c r="H56" s="10" t="s">
        <v>1209</v>
      </c>
      <c r="I56" s="10"/>
      <c r="J56" s="10" t="s">
        <v>970</v>
      </c>
      <c r="K56" s="10" t="s">
        <v>673</v>
      </c>
      <c r="L56" s="10" t="s">
        <v>671</v>
      </c>
    </row>
    <row r="57" spans="1:12" ht="15">
      <c r="A57" s="58" t="s">
        <v>1733</v>
      </c>
      <c r="B57" s="16">
        <v>12021079</v>
      </c>
      <c r="C57" s="16">
        <v>711002107</v>
      </c>
      <c r="D57" s="10" t="s">
        <v>661</v>
      </c>
      <c r="E57" s="10" t="s">
        <v>966</v>
      </c>
      <c r="F57" s="10" t="s">
        <v>1675</v>
      </c>
      <c r="G57" s="10" t="s">
        <v>968</v>
      </c>
      <c r="H57" s="10" t="s">
        <v>1209</v>
      </c>
      <c r="I57" s="10"/>
      <c r="J57" s="10" t="s">
        <v>970</v>
      </c>
      <c r="K57" s="10" t="s">
        <v>673</v>
      </c>
      <c r="L57" s="10" t="s">
        <v>671</v>
      </c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  <hyperlink ref="A22" r:id="rId21"/>
    <hyperlink ref="A23" r:id="rId22"/>
    <hyperlink ref="A24" r:id="rId23"/>
    <hyperlink ref="A25" r:id="rId24"/>
    <hyperlink ref="A26" r:id="rId25"/>
    <hyperlink ref="A27" r:id="rId26"/>
    <hyperlink ref="A28" r:id="rId27"/>
    <hyperlink ref="A29" r:id="rId28"/>
    <hyperlink ref="A30" r:id="rId29"/>
    <hyperlink ref="A31" r:id="rId30"/>
    <hyperlink ref="A32" r:id="rId31"/>
    <hyperlink ref="A33" r:id="rId32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/>
    <hyperlink ref="A43" r:id="rId42"/>
    <hyperlink ref="A44" r:id="rId43"/>
    <hyperlink ref="A45" r:id="rId44"/>
    <hyperlink ref="A46" r:id="rId45"/>
    <hyperlink ref="A47" r:id="rId46"/>
    <hyperlink ref="A48" r:id="rId47"/>
    <hyperlink ref="A49" r:id="rId48"/>
    <hyperlink ref="A50" r:id="rId49"/>
    <hyperlink ref="A51" r:id="rId50"/>
    <hyperlink ref="A52" r:id="rId51"/>
    <hyperlink ref="A53" r:id="rId52"/>
    <hyperlink ref="A54" r:id="rId53"/>
    <hyperlink ref="A55" r:id="rId54"/>
    <hyperlink ref="A56" r:id="rId55"/>
    <hyperlink ref="A57" r:id="rId56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57"/>
  <sheetViews>
    <sheetView workbookViewId="0"/>
  </sheetViews>
  <sheetFormatPr defaultColWidth="12.7109375" defaultRowHeight="15.75" customHeight="1"/>
  <cols>
    <col min="14" max="14" width="18.7109375" customWidth="1"/>
    <col min="15" max="15" width="12.7109375" customWidth="1"/>
    <col min="16" max="16" width="16.140625" customWidth="1"/>
    <col min="17" max="17" width="10.28515625" customWidth="1"/>
  </cols>
  <sheetData>
    <row r="1" spans="1:19" ht="15.75" customHeight="1">
      <c r="A1" s="9" t="s">
        <v>634</v>
      </c>
      <c r="B1" s="10" t="s">
        <v>632</v>
      </c>
      <c r="C1" s="10" t="s">
        <v>633</v>
      </c>
      <c r="D1" s="10" t="s">
        <v>951</v>
      </c>
      <c r="E1" s="10" t="s">
        <v>952</v>
      </c>
      <c r="F1" s="10" t="s">
        <v>953</v>
      </c>
      <c r="G1" s="10" t="s">
        <v>954</v>
      </c>
      <c r="H1" s="10" t="s">
        <v>955</v>
      </c>
      <c r="I1" s="10" t="s">
        <v>1670</v>
      </c>
      <c r="J1" s="10" t="s">
        <v>956</v>
      </c>
      <c r="K1" s="10" t="s">
        <v>636</v>
      </c>
      <c r="L1" s="10" t="s">
        <v>637</v>
      </c>
      <c r="M1" s="10"/>
      <c r="N1" s="27" t="s">
        <v>636</v>
      </c>
      <c r="O1" s="59" t="s">
        <v>1734</v>
      </c>
      <c r="P1" s="59" t="s">
        <v>1735</v>
      </c>
      <c r="Q1" s="59" t="s">
        <v>1736</v>
      </c>
      <c r="R1" s="59" t="s">
        <v>1247</v>
      </c>
      <c r="S1" s="59" t="s">
        <v>1737</v>
      </c>
    </row>
    <row r="2" spans="1:19" ht="15.75" customHeight="1">
      <c r="A2" s="60" t="s">
        <v>1738</v>
      </c>
      <c r="B2" s="16">
        <v>12082015</v>
      </c>
      <c r="C2" s="16">
        <v>710108201</v>
      </c>
      <c r="D2" s="10" t="s">
        <v>650</v>
      </c>
      <c r="E2" s="10" t="s">
        <v>973</v>
      </c>
      <c r="F2" s="10" t="s">
        <v>1675</v>
      </c>
      <c r="G2" s="10" t="s">
        <v>968</v>
      </c>
      <c r="H2" s="10" t="s">
        <v>969</v>
      </c>
      <c r="I2" s="10" t="s">
        <v>1714</v>
      </c>
      <c r="J2" s="10" t="s">
        <v>959</v>
      </c>
      <c r="K2" s="10" t="s">
        <v>656</v>
      </c>
      <c r="L2" s="10" t="e">
        <f>VLOOKUP(A2,#REF!,4,FALSE)</f>
        <v>#REF!</v>
      </c>
      <c r="M2" s="18"/>
      <c r="N2" s="1" t="s">
        <v>640</v>
      </c>
      <c r="O2" s="55">
        <f>COUNTIFS($K:$K,$N2,$F:$F,"Januari",$E:$E,"Utama")</f>
        <v>2</v>
      </c>
      <c r="P2" s="55">
        <f t="shared" ref="P2:P12" si="0">COUNTIFS($K:$K,$N2,$F:$F,"Januari",$E:$E,"Cadangan")</f>
        <v>3</v>
      </c>
      <c r="Q2" s="55">
        <v>0</v>
      </c>
      <c r="R2" s="55">
        <v>0</v>
      </c>
      <c r="S2" s="55">
        <f t="shared" ref="S2:S12" si="1">COUNTIFS($K:$K,N2,$E:$E,"Utama")</f>
        <v>5</v>
      </c>
    </row>
    <row r="3" spans="1:19" ht="15.75" customHeight="1">
      <c r="A3" s="60" t="s">
        <v>1739</v>
      </c>
      <c r="B3" s="16">
        <v>12110067</v>
      </c>
      <c r="C3" s="16">
        <v>710111006</v>
      </c>
      <c r="D3" s="10" t="s">
        <v>655</v>
      </c>
      <c r="E3" s="10" t="s">
        <v>966</v>
      </c>
      <c r="F3" s="10" t="s">
        <v>1677</v>
      </c>
      <c r="G3" s="10" t="s">
        <v>968</v>
      </c>
      <c r="H3" s="10" t="s">
        <v>969</v>
      </c>
      <c r="I3" s="10"/>
      <c r="J3" s="10" t="s">
        <v>970</v>
      </c>
      <c r="K3" s="10" t="s">
        <v>665</v>
      </c>
      <c r="L3" s="10" t="e">
        <f>VLOOKUP(A3,#REF!,4,FALSE)</f>
        <v>#REF!</v>
      </c>
      <c r="M3" s="18"/>
      <c r="N3" s="1" t="s">
        <v>648</v>
      </c>
      <c r="O3" s="55">
        <f t="shared" ref="O3:O12" si="2">COUNTIFS(K:K,N3,F:F,"Januari",E:E,"Utama")</f>
        <v>0</v>
      </c>
      <c r="P3" s="55">
        <f t="shared" si="0"/>
        <v>0</v>
      </c>
      <c r="Q3" s="55">
        <v>0</v>
      </c>
      <c r="R3" s="55">
        <v>0</v>
      </c>
      <c r="S3" s="55">
        <f t="shared" si="1"/>
        <v>2</v>
      </c>
    </row>
    <row r="4" spans="1:19" ht="15.75" customHeight="1">
      <c r="A4" s="60" t="s">
        <v>1740</v>
      </c>
      <c r="B4" s="16">
        <v>12110053</v>
      </c>
      <c r="C4" s="16">
        <v>710111005</v>
      </c>
      <c r="D4" s="10" t="s">
        <v>644</v>
      </c>
      <c r="E4" s="10" t="s">
        <v>966</v>
      </c>
      <c r="F4" s="10" t="s">
        <v>1677</v>
      </c>
      <c r="G4" s="10" t="s">
        <v>968</v>
      </c>
      <c r="H4" s="10" t="s">
        <v>969</v>
      </c>
      <c r="I4" s="10"/>
      <c r="J4" s="10" t="s">
        <v>970</v>
      </c>
      <c r="K4" s="10" t="s">
        <v>665</v>
      </c>
      <c r="L4" s="10" t="e">
        <f>VLOOKUP(A4,#REF!,4,FALSE)</f>
        <v>#REF!</v>
      </c>
      <c r="M4" s="18"/>
      <c r="N4" s="1" t="s">
        <v>651</v>
      </c>
      <c r="O4" s="55">
        <f t="shared" si="2"/>
        <v>2</v>
      </c>
      <c r="P4" s="55">
        <f t="shared" si="0"/>
        <v>2</v>
      </c>
      <c r="Q4" s="55">
        <v>0</v>
      </c>
      <c r="R4" s="55">
        <v>0</v>
      </c>
      <c r="S4" s="55">
        <f t="shared" si="1"/>
        <v>6</v>
      </c>
    </row>
    <row r="5" spans="1:19" ht="15.75" customHeight="1">
      <c r="A5" s="60" t="s">
        <v>1741</v>
      </c>
      <c r="B5" s="16">
        <v>12120057</v>
      </c>
      <c r="C5" s="16">
        <v>710112005</v>
      </c>
      <c r="D5" s="10" t="s">
        <v>655</v>
      </c>
      <c r="E5" s="10" t="s">
        <v>973</v>
      </c>
      <c r="F5" s="10" t="s">
        <v>1677</v>
      </c>
      <c r="G5" s="10" t="s">
        <v>968</v>
      </c>
      <c r="H5" s="10" t="s">
        <v>969</v>
      </c>
      <c r="I5" s="10"/>
      <c r="J5" s="10" t="s">
        <v>970</v>
      </c>
      <c r="K5" s="10" t="s">
        <v>668</v>
      </c>
      <c r="L5" s="10" t="e">
        <f>VLOOKUP(A5,#REF!,4,FALSE)</f>
        <v>#REF!</v>
      </c>
      <c r="M5" s="18"/>
      <c r="N5" s="1" t="s">
        <v>645</v>
      </c>
      <c r="O5" s="55">
        <f t="shared" si="2"/>
        <v>2</v>
      </c>
      <c r="P5" s="55">
        <f t="shared" si="0"/>
        <v>2</v>
      </c>
      <c r="Q5" s="55">
        <v>0</v>
      </c>
      <c r="R5" s="55">
        <v>0</v>
      </c>
      <c r="S5" s="55">
        <f t="shared" si="1"/>
        <v>4</v>
      </c>
    </row>
    <row r="6" spans="1:19" ht="15.75" customHeight="1">
      <c r="A6" s="60" t="s">
        <v>1742</v>
      </c>
      <c r="B6" s="16">
        <v>12101062</v>
      </c>
      <c r="C6" s="16">
        <v>710110106</v>
      </c>
      <c r="D6" s="10" t="s">
        <v>643</v>
      </c>
      <c r="E6" s="10" t="s">
        <v>966</v>
      </c>
      <c r="F6" s="10" t="s">
        <v>1677</v>
      </c>
      <c r="G6" s="10" t="s">
        <v>968</v>
      </c>
      <c r="H6" s="10" t="s">
        <v>969</v>
      </c>
      <c r="I6" s="10"/>
      <c r="J6" s="10" t="s">
        <v>970</v>
      </c>
      <c r="K6" s="10" t="s">
        <v>659</v>
      </c>
      <c r="L6" s="10" t="s">
        <v>844</v>
      </c>
      <c r="M6" s="18"/>
      <c r="N6" s="1" t="s">
        <v>653</v>
      </c>
      <c r="O6" s="55">
        <f t="shared" si="2"/>
        <v>1</v>
      </c>
      <c r="P6" s="55">
        <f t="shared" si="0"/>
        <v>0</v>
      </c>
      <c r="Q6" s="55">
        <v>0</v>
      </c>
      <c r="R6" s="55">
        <v>0</v>
      </c>
      <c r="S6" s="55">
        <f t="shared" si="1"/>
        <v>2</v>
      </c>
    </row>
    <row r="7" spans="1:19" ht="15.75" customHeight="1">
      <c r="A7" s="60" t="s">
        <v>1743</v>
      </c>
      <c r="B7" s="16">
        <v>12101022</v>
      </c>
      <c r="C7" s="16">
        <v>710110102</v>
      </c>
      <c r="D7" s="10" t="s">
        <v>643</v>
      </c>
      <c r="E7" s="10" t="s">
        <v>973</v>
      </c>
      <c r="F7" s="10" t="s">
        <v>1677</v>
      </c>
      <c r="G7" s="10" t="s">
        <v>968</v>
      </c>
      <c r="H7" s="10" t="s">
        <v>969</v>
      </c>
      <c r="I7" s="10"/>
      <c r="J7" s="10" t="s">
        <v>970</v>
      </c>
      <c r="K7" s="10" t="s">
        <v>659</v>
      </c>
      <c r="L7" s="10" t="s">
        <v>844</v>
      </c>
      <c r="M7" s="18"/>
      <c r="N7" s="61" t="s">
        <v>656</v>
      </c>
      <c r="O7" s="62">
        <f t="shared" si="2"/>
        <v>1</v>
      </c>
      <c r="P7" s="62">
        <f t="shared" si="0"/>
        <v>1</v>
      </c>
      <c r="Q7" s="62">
        <v>0</v>
      </c>
      <c r="R7" s="62">
        <v>1</v>
      </c>
      <c r="S7" s="62">
        <f t="shared" si="1"/>
        <v>2</v>
      </c>
    </row>
    <row r="8" spans="1:19" ht="15.75" customHeight="1">
      <c r="A8" s="60" t="s">
        <v>1744</v>
      </c>
      <c r="B8" s="16">
        <v>13083031</v>
      </c>
      <c r="C8" s="16">
        <v>710108303</v>
      </c>
      <c r="D8" s="10" t="s">
        <v>638</v>
      </c>
      <c r="E8" s="10" t="s">
        <v>966</v>
      </c>
      <c r="F8" s="10" t="s">
        <v>1675</v>
      </c>
      <c r="G8" s="10" t="s">
        <v>968</v>
      </c>
      <c r="H8" s="10" t="s">
        <v>969</v>
      </c>
      <c r="I8" s="10"/>
      <c r="J8" s="10" t="s">
        <v>970</v>
      </c>
      <c r="K8" s="10" t="s">
        <v>656</v>
      </c>
      <c r="L8" s="10" t="e">
        <f>VLOOKUP(A8,#REF!,4,FALSE)</f>
        <v>#REF!</v>
      </c>
      <c r="M8" s="18"/>
      <c r="N8" s="1" t="s">
        <v>659</v>
      </c>
      <c r="O8" s="55">
        <f t="shared" si="2"/>
        <v>0</v>
      </c>
      <c r="P8" s="55">
        <f t="shared" si="0"/>
        <v>0</v>
      </c>
      <c r="Q8" s="55">
        <v>0</v>
      </c>
      <c r="R8" s="55">
        <v>0</v>
      </c>
      <c r="S8" s="55">
        <f t="shared" si="1"/>
        <v>2</v>
      </c>
    </row>
    <row r="9" spans="1:19" ht="15.75" customHeight="1">
      <c r="A9" s="60" t="s">
        <v>1745</v>
      </c>
      <c r="B9" s="16">
        <v>12083024</v>
      </c>
      <c r="C9" s="16">
        <v>710108302</v>
      </c>
      <c r="D9" s="10" t="s">
        <v>647</v>
      </c>
      <c r="E9" s="10" t="s">
        <v>973</v>
      </c>
      <c r="F9" s="10" t="s">
        <v>1677</v>
      </c>
      <c r="G9" s="10" t="s">
        <v>968</v>
      </c>
      <c r="H9" s="10" t="s">
        <v>969</v>
      </c>
      <c r="I9" s="10"/>
      <c r="J9" s="10" t="s">
        <v>970</v>
      </c>
      <c r="K9" s="10" t="s">
        <v>656</v>
      </c>
      <c r="L9" s="10" t="e">
        <f>VLOOKUP(A9,#REF!,4,FALSE)</f>
        <v>#REF!</v>
      </c>
      <c r="M9" s="18"/>
      <c r="N9" s="1" t="s">
        <v>662</v>
      </c>
      <c r="O9" s="55">
        <f t="shared" si="2"/>
        <v>0</v>
      </c>
      <c r="P9" s="55">
        <f t="shared" si="0"/>
        <v>0</v>
      </c>
      <c r="Q9" s="55">
        <v>0</v>
      </c>
      <c r="R9" s="55">
        <v>0</v>
      </c>
      <c r="S9" s="55">
        <f t="shared" si="1"/>
        <v>1</v>
      </c>
    </row>
    <row r="10" spans="1:19" ht="15.75" customHeight="1">
      <c r="A10" s="60" t="s">
        <v>1746</v>
      </c>
      <c r="B10" s="16">
        <v>13060131</v>
      </c>
      <c r="C10" s="16">
        <v>710106013</v>
      </c>
      <c r="D10" s="10" t="s">
        <v>638</v>
      </c>
      <c r="E10" s="10" t="s">
        <v>966</v>
      </c>
      <c r="F10" s="10" t="s">
        <v>1677</v>
      </c>
      <c r="G10" s="10" t="s">
        <v>968</v>
      </c>
      <c r="H10" s="10" t="s">
        <v>969</v>
      </c>
      <c r="I10" s="10"/>
      <c r="J10" s="10" t="s">
        <v>970</v>
      </c>
      <c r="K10" s="10" t="s">
        <v>651</v>
      </c>
      <c r="L10" s="10" t="e">
        <f>VLOOKUP(A10,#REF!,4,FALSE)</f>
        <v>#REF!</v>
      </c>
      <c r="M10" s="18"/>
      <c r="N10" s="1" t="s">
        <v>668</v>
      </c>
      <c r="O10" s="55">
        <f t="shared" si="2"/>
        <v>0</v>
      </c>
      <c r="P10" s="55">
        <f t="shared" si="0"/>
        <v>0</v>
      </c>
      <c r="Q10" s="55">
        <v>0</v>
      </c>
      <c r="R10" s="55">
        <v>0</v>
      </c>
      <c r="S10" s="55">
        <f t="shared" si="1"/>
        <v>0</v>
      </c>
    </row>
    <row r="11" spans="1:19" ht="15.75" customHeight="1">
      <c r="A11" s="60" t="s">
        <v>1747</v>
      </c>
      <c r="B11" s="16">
        <v>13060134</v>
      </c>
      <c r="C11" s="16">
        <v>710106013</v>
      </c>
      <c r="D11" s="10" t="s">
        <v>647</v>
      </c>
      <c r="E11" s="10" t="s">
        <v>966</v>
      </c>
      <c r="F11" s="10" t="s">
        <v>1677</v>
      </c>
      <c r="G11" s="10" t="s">
        <v>968</v>
      </c>
      <c r="H11" s="10" t="s">
        <v>969</v>
      </c>
      <c r="I11" s="10"/>
      <c r="J11" s="10" t="s">
        <v>970</v>
      </c>
      <c r="K11" s="10" t="s">
        <v>651</v>
      </c>
      <c r="L11" s="10" t="e">
        <f>VLOOKUP(A11,#REF!,4,FALSE)</f>
        <v>#REF!</v>
      </c>
      <c r="M11" s="18"/>
      <c r="N11" s="1" t="s">
        <v>665</v>
      </c>
      <c r="O11" s="55">
        <f t="shared" si="2"/>
        <v>1</v>
      </c>
      <c r="P11" s="55">
        <f t="shared" si="0"/>
        <v>0</v>
      </c>
      <c r="Q11" s="55">
        <v>0</v>
      </c>
      <c r="R11" s="55">
        <v>0</v>
      </c>
      <c r="S11" s="55">
        <f t="shared" si="1"/>
        <v>3</v>
      </c>
    </row>
    <row r="12" spans="1:19" ht="15.75" customHeight="1">
      <c r="A12" s="60" t="s">
        <v>1748</v>
      </c>
      <c r="B12" s="16">
        <v>12025039</v>
      </c>
      <c r="C12" s="16">
        <v>710102503</v>
      </c>
      <c r="D12" s="10" t="s">
        <v>661</v>
      </c>
      <c r="E12" s="10" t="s">
        <v>966</v>
      </c>
      <c r="F12" s="10" t="s">
        <v>1677</v>
      </c>
      <c r="G12" s="10" t="s">
        <v>968</v>
      </c>
      <c r="H12" s="10" t="s">
        <v>969</v>
      </c>
      <c r="I12" s="10"/>
      <c r="J12" s="10" t="s">
        <v>970</v>
      </c>
      <c r="K12" s="10" t="s">
        <v>640</v>
      </c>
      <c r="L12" s="10" t="s">
        <v>649</v>
      </c>
      <c r="M12" s="18"/>
      <c r="N12" s="61" t="s">
        <v>673</v>
      </c>
      <c r="O12" s="62">
        <f t="shared" si="2"/>
        <v>5</v>
      </c>
      <c r="P12" s="62">
        <f t="shared" si="0"/>
        <v>0</v>
      </c>
      <c r="Q12" s="62">
        <v>0</v>
      </c>
      <c r="R12" s="62">
        <v>5</v>
      </c>
      <c r="S12" s="62">
        <f t="shared" si="1"/>
        <v>5</v>
      </c>
    </row>
    <row r="13" spans="1:19" ht="15.75" customHeight="1">
      <c r="A13" s="60" t="s">
        <v>1749</v>
      </c>
      <c r="B13" s="16">
        <v>12025035</v>
      </c>
      <c r="C13" s="16">
        <v>710102503</v>
      </c>
      <c r="D13" s="10" t="s">
        <v>650</v>
      </c>
      <c r="E13" s="10" t="s">
        <v>966</v>
      </c>
      <c r="F13" s="10" t="s">
        <v>1675</v>
      </c>
      <c r="G13" s="10" t="s">
        <v>968</v>
      </c>
      <c r="H13" s="10" t="s">
        <v>969</v>
      </c>
      <c r="I13" s="10"/>
      <c r="J13" s="10" t="s">
        <v>970</v>
      </c>
      <c r="K13" s="10" t="s">
        <v>640</v>
      </c>
      <c r="L13" s="10" t="s">
        <v>649</v>
      </c>
      <c r="M13" s="18"/>
      <c r="N13" s="1" t="s">
        <v>1750</v>
      </c>
    </row>
    <row r="14" spans="1:19" ht="15.75" customHeight="1">
      <c r="A14" s="60" t="s">
        <v>1751</v>
      </c>
      <c r="B14" s="16">
        <v>12025037</v>
      </c>
      <c r="C14" s="16">
        <v>710102503</v>
      </c>
      <c r="D14" s="10" t="s">
        <v>655</v>
      </c>
      <c r="E14" s="10" t="s">
        <v>973</v>
      </c>
      <c r="F14" s="10" t="s">
        <v>1675</v>
      </c>
      <c r="G14" s="10" t="s">
        <v>968</v>
      </c>
      <c r="H14" s="10" t="s">
        <v>969</v>
      </c>
      <c r="I14" s="10"/>
      <c r="J14" s="10" t="s">
        <v>970</v>
      </c>
      <c r="K14" s="10" t="s">
        <v>640</v>
      </c>
      <c r="L14" s="10" t="s">
        <v>649</v>
      </c>
      <c r="M14" s="18"/>
    </row>
    <row r="15" spans="1:19" ht="15.75" customHeight="1">
      <c r="A15" s="60" t="s">
        <v>1752</v>
      </c>
      <c r="B15" s="16">
        <v>12025029</v>
      </c>
      <c r="C15" s="16">
        <v>710102502</v>
      </c>
      <c r="D15" s="10" t="s">
        <v>661</v>
      </c>
      <c r="E15" s="10" t="s">
        <v>973</v>
      </c>
      <c r="F15" s="10" t="s">
        <v>1675</v>
      </c>
      <c r="G15" s="10" t="s">
        <v>968</v>
      </c>
      <c r="H15" s="10" t="s">
        <v>969</v>
      </c>
      <c r="I15" s="10"/>
      <c r="J15" s="10" t="s">
        <v>970</v>
      </c>
      <c r="K15" s="10" t="s">
        <v>645</v>
      </c>
      <c r="L15" s="10" t="s">
        <v>696</v>
      </c>
      <c r="M15" s="18"/>
    </row>
    <row r="16" spans="1:19" ht="15.75" customHeight="1">
      <c r="A16" s="60" t="s">
        <v>1753</v>
      </c>
      <c r="B16" s="16">
        <v>12025023</v>
      </c>
      <c r="C16" s="16">
        <v>710102502</v>
      </c>
      <c r="D16" s="10" t="s">
        <v>644</v>
      </c>
      <c r="E16" s="10" t="s">
        <v>973</v>
      </c>
      <c r="F16" s="10" t="s">
        <v>1675</v>
      </c>
      <c r="G16" s="10" t="s">
        <v>968</v>
      </c>
      <c r="H16" s="10" t="s">
        <v>969</v>
      </c>
      <c r="I16" s="10"/>
      <c r="J16" s="10" t="s">
        <v>970</v>
      </c>
      <c r="K16" s="10" t="s">
        <v>645</v>
      </c>
      <c r="L16" s="10" t="s">
        <v>696</v>
      </c>
      <c r="M16" s="18"/>
    </row>
    <row r="17" spans="1:13" ht="15.75" customHeight="1">
      <c r="A17" s="60" t="s">
        <v>1754</v>
      </c>
      <c r="B17" s="16">
        <v>12025027</v>
      </c>
      <c r="C17" s="16">
        <v>710102502</v>
      </c>
      <c r="D17" s="10" t="s">
        <v>655</v>
      </c>
      <c r="E17" s="10" t="s">
        <v>973</v>
      </c>
      <c r="F17" s="10" t="s">
        <v>1677</v>
      </c>
      <c r="G17" s="10" t="s">
        <v>968</v>
      </c>
      <c r="H17" s="10" t="s">
        <v>969</v>
      </c>
      <c r="I17" s="10"/>
      <c r="J17" s="10" t="s">
        <v>970</v>
      </c>
      <c r="K17" s="10" t="s">
        <v>645</v>
      </c>
      <c r="L17" s="10" t="s">
        <v>696</v>
      </c>
      <c r="M17" s="18"/>
    </row>
    <row r="18" spans="1:13" ht="15.75" customHeight="1">
      <c r="A18" s="60" t="s">
        <v>1755</v>
      </c>
      <c r="B18" s="16">
        <v>12025025</v>
      </c>
      <c r="C18" s="16">
        <v>710102502</v>
      </c>
      <c r="D18" s="10" t="s">
        <v>650</v>
      </c>
      <c r="E18" s="10" t="s">
        <v>966</v>
      </c>
      <c r="F18" s="10" t="s">
        <v>1675</v>
      </c>
      <c r="G18" s="10" t="s">
        <v>968</v>
      </c>
      <c r="H18" s="10" t="s">
        <v>969</v>
      </c>
      <c r="I18" s="10"/>
      <c r="J18" s="10" t="s">
        <v>970</v>
      </c>
      <c r="K18" s="10" t="s">
        <v>645</v>
      </c>
      <c r="L18" s="10" t="s">
        <v>696</v>
      </c>
      <c r="M18" s="18"/>
    </row>
    <row r="19" spans="1:13" ht="15.75" customHeight="1">
      <c r="A19" s="60" t="s">
        <v>1756</v>
      </c>
      <c r="B19" s="16">
        <v>12023015</v>
      </c>
      <c r="C19" s="16">
        <v>710102301</v>
      </c>
      <c r="D19" s="10" t="s">
        <v>650</v>
      </c>
      <c r="E19" s="10" t="s">
        <v>966</v>
      </c>
      <c r="F19" s="10" t="s">
        <v>1677</v>
      </c>
      <c r="G19" s="10" t="s">
        <v>968</v>
      </c>
      <c r="H19" s="10" t="s">
        <v>969</v>
      </c>
      <c r="I19" s="10"/>
      <c r="J19" s="10" t="s">
        <v>970</v>
      </c>
      <c r="K19" s="10" t="s">
        <v>648</v>
      </c>
      <c r="L19" s="10" t="e">
        <f>VLOOKUP(A19,#REF!,4,FALSE)</f>
        <v>#REF!</v>
      </c>
      <c r="M19" s="18"/>
    </row>
    <row r="20" spans="1:13" ht="15.75" customHeight="1">
      <c r="A20" s="60" t="s">
        <v>1757</v>
      </c>
      <c r="B20" s="16">
        <v>12023018</v>
      </c>
      <c r="C20" s="16">
        <v>710102301</v>
      </c>
      <c r="D20" s="10" t="s">
        <v>658</v>
      </c>
      <c r="E20" s="10" t="s">
        <v>973</v>
      </c>
      <c r="F20" s="10" t="s">
        <v>1677</v>
      </c>
      <c r="G20" s="10" t="s">
        <v>968</v>
      </c>
      <c r="H20" s="10" t="s">
        <v>969</v>
      </c>
      <c r="I20" s="10"/>
      <c r="J20" s="10" t="s">
        <v>970</v>
      </c>
      <c r="K20" s="10" t="s">
        <v>648</v>
      </c>
      <c r="L20" s="10" t="e">
        <f>VLOOKUP(A20,#REF!,4,FALSE)</f>
        <v>#REF!</v>
      </c>
      <c r="M20" s="18"/>
    </row>
    <row r="21" spans="1:13" ht="15.75" customHeight="1">
      <c r="A21" s="60" t="s">
        <v>1758</v>
      </c>
      <c r="B21" s="16">
        <v>12023011</v>
      </c>
      <c r="C21" s="16">
        <v>710102301</v>
      </c>
      <c r="D21" s="10" t="s">
        <v>638</v>
      </c>
      <c r="E21" s="10" t="s">
        <v>973</v>
      </c>
      <c r="F21" s="10" t="s">
        <v>1677</v>
      </c>
      <c r="G21" s="10" t="s">
        <v>968</v>
      </c>
      <c r="H21" s="10" t="s">
        <v>969</v>
      </c>
      <c r="I21" s="10"/>
      <c r="J21" s="10" t="s">
        <v>970</v>
      </c>
      <c r="K21" s="10" t="s">
        <v>648</v>
      </c>
      <c r="L21" s="10" t="e">
        <f>VLOOKUP(A21,#REF!,4,FALSE)</f>
        <v>#REF!</v>
      </c>
      <c r="M21" s="18"/>
    </row>
    <row r="22" spans="1:13" ht="15.75" customHeight="1">
      <c r="A22" s="60" t="s">
        <v>1759</v>
      </c>
      <c r="B22" s="16">
        <v>12022034</v>
      </c>
      <c r="C22" s="16">
        <v>710102203</v>
      </c>
      <c r="D22" s="10" t="s">
        <v>647</v>
      </c>
      <c r="E22" s="10" t="s">
        <v>973</v>
      </c>
      <c r="F22" s="10" t="s">
        <v>1677</v>
      </c>
      <c r="G22" s="10" t="s">
        <v>968</v>
      </c>
      <c r="H22" s="10" t="s">
        <v>969</v>
      </c>
      <c r="I22" s="10"/>
      <c r="J22" s="10" t="s">
        <v>970</v>
      </c>
      <c r="K22" s="10" t="s">
        <v>645</v>
      </c>
      <c r="L22" s="10" t="s">
        <v>696</v>
      </c>
      <c r="M22" s="18"/>
    </row>
    <row r="23" spans="1:13" ht="15.75" customHeight="1">
      <c r="A23" s="60" t="s">
        <v>1760</v>
      </c>
      <c r="B23" s="16">
        <v>12022037</v>
      </c>
      <c r="C23" s="16">
        <v>710102203</v>
      </c>
      <c r="D23" s="10" t="s">
        <v>655</v>
      </c>
      <c r="E23" s="10" t="s">
        <v>966</v>
      </c>
      <c r="F23" s="10" t="s">
        <v>1677</v>
      </c>
      <c r="G23" s="10" t="s">
        <v>968</v>
      </c>
      <c r="H23" s="10" t="s">
        <v>969</v>
      </c>
      <c r="I23" s="10"/>
      <c r="J23" s="10" t="s">
        <v>970</v>
      </c>
      <c r="K23" s="10" t="s">
        <v>645</v>
      </c>
      <c r="L23" s="10" t="s">
        <v>696</v>
      </c>
      <c r="M23" s="18"/>
    </row>
    <row r="24" spans="1:13" ht="15">
      <c r="A24" s="60" t="s">
        <v>1761</v>
      </c>
      <c r="B24" s="16">
        <v>12022019</v>
      </c>
      <c r="C24" s="16">
        <v>710102201</v>
      </c>
      <c r="D24" s="10" t="s">
        <v>661</v>
      </c>
      <c r="E24" s="10" t="s">
        <v>966</v>
      </c>
      <c r="F24" s="10" t="s">
        <v>1675</v>
      </c>
      <c r="G24" s="10" t="s">
        <v>968</v>
      </c>
      <c r="H24" s="10" t="s">
        <v>969</v>
      </c>
      <c r="I24" s="10"/>
      <c r="J24" s="10" t="s">
        <v>970</v>
      </c>
      <c r="K24" s="10" t="s">
        <v>645</v>
      </c>
      <c r="L24" s="10" t="s">
        <v>696</v>
      </c>
      <c r="M24" s="18"/>
    </row>
    <row r="25" spans="1:13" ht="15">
      <c r="A25" s="60" t="s">
        <v>1762</v>
      </c>
      <c r="B25" s="16">
        <v>12022055</v>
      </c>
      <c r="C25" s="16">
        <v>710102205</v>
      </c>
      <c r="D25" s="10" t="s">
        <v>650</v>
      </c>
      <c r="E25" s="10" t="s">
        <v>966</v>
      </c>
      <c r="F25" s="10" t="s">
        <v>1677</v>
      </c>
      <c r="G25" s="10" t="s">
        <v>968</v>
      </c>
      <c r="H25" s="10" t="s">
        <v>969</v>
      </c>
      <c r="I25" s="10"/>
      <c r="J25" s="10" t="s">
        <v>970</v>
      </c>
      <c r="K25" s="10" t="s">
        <v>645</v>
      </c>
      <c r="L25" s="10" t="s">
        <v>696</v>
      </c>
      <c r="M25" s="18"/>
    </row>
    <row r="26" spans="1:13" ht="15">
      <c r="A26" s="60" t="s">
        <v>1763</v>
      </c>
      <c r="B26" s="16">
        <v>12022052</v>
      </c>
      <c r="C26" s="16">
        <v>710102205</v>
      </c>
      <c r="D26" s="10" t="s">
        <v>643</v>
      </c>
      <c r="E26" s="10" t="s">
        <v>973</v>
      </c>
      <c r="F26" s="10" t="s">
        <v>1677</v>
      </c>
      <c r="G26" s="10" t="s">
        <v>968</v>
      </c>
      <c r="H26" s="10" t="s">
        <v>969</v>
      </c>
      <c r="I26" s="10"/>
      <c r="J26" s="10" t="s">
        <v>970</v>
      </c>
      <c r="K26" s="10" t="s">
        <v>645</v>
      </c>
      <c r="L26" s="10" t="s">
        <v>696</v>
      </c>
      <c r="M26" s="18"/>
    </row>
    <row r="27" spans="1:13" ht="15">
      <c r="A27" s="60" t="s">
        <v>1764</v>
      </c>
      <c r="B27" s="16">
        <v>12110017</v>
      </c>
      <c r="C27" s="16">
        <v>710111001</v>
      </c>
      <c r="D27" s="10" t="s">
        <v>655</v>
      </c>
      <c r="E27" s="10" t="s">
        <v>966</v>
      </c>
      <c r="F27" s="10" t="s">
        <v>1675</v>
      </c>
      <c r="G27" s="10" t="s">
        <v>968</v>
      </c>
      <c r="H27" s="10" t="s">
        <v>969</v>
      </c>
      <c r="I27" s="10"/>
      <c r="J27" s="10" t="s">
        <v>970</v>
      </c>
      <c r="K27" s="10" t="s">
        <v>665</v>
      </c>
      <c r="L27" s="10" t="e">
        <f>VLOOKUP(A27,#REF!,4,FALSE)</f>
        <v>#REF!</v>
      </c>
      <c r="M27" s="18"/>
    </row>
    <row r="28" spans="1:13" ht="15">
      <c r="A28" s="60" t="s">
        <v>1765</v>
      </c>
      <c r="B28" s="16">
        <v>12110026</v>
      </c>
      <c r="C28" s="16">
        <v>710111002</v>
      </c>
      <c r="D28" s="10" t="s">
        <v>652</v>
      </c>
      <c r="E28" s="10" t="s">
        <v>973</v>
      </c>
      <c r="F28" s="10" t="s">
        <v>1677</v>
      </c>
      <c r="G28" s="10" t="s">
        <v>968</v>
      </c>
      <c r="H28" s="10" t="s">
        <v>969</v>
      </c>
      <c r="I28" s="10"/>
      <c r="J28" s="10" t="s">
        <v>970</v>
      </c>
      <c r="K28" s="10" t="s">
        <v>668</v>
      </c>
      <c r="L28" s="10" t="e">
        <f>VLOOKUP(A28,#REF!,4,FALSE)</f>
        <v>#REF!</v>
      </c>
      <c r="M28" s="18"/>
    </row>
    <row r="29" spans="1:13" ht="15">
      <c r="A29" s="60" t="s">
        <v>1766</v>
      </c>
      <c r="B29" s="16">
        <v>12110057</v>
      </c>
      <c r="C29" s="16">
        <v>710111005</v>
      </c>
      <c r="D29" s="10" t="s">
        <v>655</v>
      </c>
      <c r="E29" s="10" t="s">
        <v>973</v>
      </c>
      <c r="F29" s="10" t="s">
        <v>1677</v>
      </c>
      <c r="G29" s="10" t="s">
        <v>968</v>
      </c>
      <c r="H29" s="10" t="s">
        <v>969</v>
      </c>
      <c r="I29" s="10"/>
      <c r="J29" s="10" t="s">
        <v>970</v>
      </c>
      <c r="K29" s="10" t="s">
        <v>665</v>
      </c>
      <c r="L29" s="10" t="e">
        <f>VLOOKUP(A29,#REF!,4,FALSE)</f>
        <v>#REF!</v>
      </c>
      <c r="M29" s="18"/>
    </row>
    <row r="30" spans="1:13" ht="15">
      <c r="A30" s="60" t="s">
        <v>1767</v>
      </c>
      <c r="B30" s="16">
        <v>12100081</v>
      </c>
      <c r="C30" s="16">
        <v>710110008</v>
      </c>
      <c r="D30" s="10" t="s">
        <v>638</v>
      </c>
      <c r="E30" s="10" t="s">
        <v>966</v>
      </c>
      <c r="F30" s="10" t="s">
        <v>1677</v>
      </c>
      <c r="G30" s="10" t="s">
        <v>968</v>
      </c>
      <c r="H30" s="10" t="s">
        <v>969</v>
      </c>
      <c r="I30" s="10"/>
      <c r="J30" s="10" t="s">
        <v>970</v>
      </c>
      <c r="K30" s="10" t="s">
        <v>662</v>
      </c>
      <c r="L30" s="10" t="e">
        <f>VLOOKUP(A30,#REF!,4,FALSE)</f>
        <v>#REF!</v>
      </c>
      <c r="M30" s="18"/>
    </row>
    <row r="31" spans="1:13" ht="15">
      <c r="A31" s="60" t="s">
        <v>1768</v>
      </c>
      <c r="B31" s="16">
        <v>12100017</v>
      </c>
      <c r="C31" s="16">
        <v>710110001</v>
      </c>
      <c r="D31" s="10" t="s">
        <v>655</v>
      </c>
      <c r="E31" s="10" t="s">
        <v>973</v>
      </c>
      <c r="F31" s="10" t="s">
        <v>1677</v>
      </c>
      <c r="G31" s="10" t="s">
        <v>968</v>
      </c>
      <c r="H31" s="10" t="s">
        <v>969</v>
      </c>
      <c r="I31" s="10"/>
      <c r="J31" s="10" t="s">
        <v>970</v>
      </c>
      <c r="K31" s="10" t="s">
        <v>662</v>
      </c>
      <c r="L31" s="10" t="e">
        <f>VLOOKUP(A31,#REF!,4,FALSE)</f>
        <v>#REF!</v>
      </c>
      <c r="M31" s="18"/>
    </row>
    <row r="32" spans="1:13" ht="15">
      <c r="A32" s="60" t="s">
        <v>1769</v>
      </c>
      <c r="B32" s="16">
        <v>12090089</v>
      </c>
      <c r="C32" s="16">
        <v>710109008</v>
      </c>
      <c r="D32" s="10" t="s">
        <v>661</v>
      </c>
      <c r="E32" s="10" t="s">
        <v>966</v>
      </c>
      <c r="F32" s="10" t="s">
        <v>1677</v>
      </c>
      <c r="G32" s="10" t="s">
        <v>968</v>
      </c>
      <c r="H32" s="10" t="s">
        <v>969</v>
      </c>
      <c r="I32" s="10"/>
      <c r="J32" s="10" t="s">
        <v>970</v>
      </c>
      <c r="K32" s="10" t="s">
        <v>659</v>
      </c>
      <c r="L32" s="10" t="s">
        <v>844</v>
      </c>
      <c r="M32" s="18"/>
    </row>
    <row r="33" spans="1:13" ht="15">
      <c r="A33" s="60" t="s">
        <v>1770</v>
      </c>
      <c r="B33" s="16">
        <v>12082023</v>
      </c>
      <c r="C33" s="16">
        <v>710108202</v>
      </c>
      <c r="D33" s="10" t="s">
        <v>644</v>
      </c>
      <c r="E33" s="10" t="s">
        <v>966</v>
      </c>
      <c r="F33" s="10" t="s">
        <v>1677</v>
      </c>
      <c r="G33" s="10" t="s">
        <v>968</v>
      </c>
      <c r="H33" s="10" t="s">
        <v>969</v>
      </c>
      <c r="I33" s="10"/>
      <c r="J33" s="10" t="s">
        <v>970</v>
      </c>
      <c r="K33" s="10" t="s">
        <v>656</v>
      </c>
      <c r="L33" s="10" t="e">
        <f>VLOOKUP(A33,#REF!,4,FALSE)</f>
        <v>#REF!</v>
      </c>
      <c r="M33" s="18"/>
    </row>
    <row r="34" spans="1:13" ht="15">
      <c r="A34" s="60" t="s">
        <v>1771</v>
      </c>
      <c r="B34" s="16">
        <v>12060064</v>
      </c>
      <c r="C34" s="16">
        <v>710106006</v>
      </c>
      <c r="D34" s="10" t="s">
        <v>647</v>
      </c>
      <c r="E34" s="10" t="s">
        <v>973</v>
      </c>
      <c r="F34" s="10" t="s">
        <v>1677</v>
      </c>
      <c r="G34" s="10" t="s">
        <v>968</v>
      </c>
      <c r="H34" s="10" t="s">
        <v>969</v>
      </c>
      <c r="I34" s="10"/>
      <c r="J34" s="10" t="s">
        <v>970</v>
      </c>
      <c r="K34" s="10" t="s">
        <v>653</v>
      </c>
      <c r="L34" s="10" t="e">
        <f>VLOOKUP(A34,#REF!,4,FALSE)</f>
        <v>#REF!</v>
      </c>
      <c r="M34" s="18"/>
    </row>
    <row r="35" spans="1:13" ht="15">
      <c r="A35" s="60" t="s">
        <v>1772</v>
      </c>
      <c r="B35" s="16">
        <v>12060032</v>
      </c>
      <c r="C35" s="16">
        <v>710106003</v>
      </c>
      <c r="D35" s="10" t="s">
        <v>643</v>
      </c>
      <c r="E35" s="10" t="s">
        <v>966</v>
      </c>
      <c r="F35" s="10" t="s">
        <v>1675</v>
      </c>
      <c r="G35" s="10" t="s">
        <v>968</v>
      </c>
      <c r="H35" s="10" t="s">
        <v>969</v>
      </c>
      <c r="I35" s="10"/>
      <c r="J35" s="10" t="s">
        <v>970</v>
      </c>
      <c r="K35" s="10" t="s">
        <v>653</v>
      </c>
      <c r="L35" s="10" t="e">
        <f>VLOOKUP(A35,#REF!,4,FALSE)</f>
        <v>#REF!</v>
      </c>
      <c r="M35" s="18"/>
    </row>
    <row r="36" spans="1:13" ht="15">
      <c r="A36" s="60" t="s">
        <v>1773</v>
      </c>
      <c r="B36" s="16">
        <v>12060056</v>
      </c>
      <c r="C36" s="16">
        <v>710106005</v>
      </c>
      <c r="D36" s="10" t="s">
        <v>652</v>
      </c>
      <c r="E36" s="10" t="s">
        <v>966</v>
      </c>
      <c r="F36" s="10" t="s">
        <v>1677</v>
      </c>
      <c r="G36" s="10" t="s">
        <v>968</v>
      </c>
      <c r="H36" s="10" t="s">
        <v>969</v>
      </c>
      <c r="I36" s="10"/>
      <c r="J36" s="10" t="s">
        <v>970</v>
      </c>
      <c r="K36" s="10" t="s">
        <v>653</v>
      </c>
      <c r="L36" s="10" t="e">
        <f>VLOOKUP(A36,#REF!,4,FALSE)</f>
        <v>#REF!</v>
      </c>
      <c r="M36" s="18"/>
    </row>
    <row r="37" spans="1:13" ht="15">
      <c r="A37" s="60" t="s">
        <v>1774</v>
      </c>
      <c r="B37" s="16">
        <v>12026033</v>
      </c>
      <c r="C37" s="16">
        <v>710102603</v>
      </c>
      <c r="D37" s="10" t="s">
        <v>644</v>
      </c>
      <c r="E37" s="10" t="s">
        <v>973</v>
      </c>
      <c r="F37" s="10" t="s">
        <v>1677</v>
      </c>
      <c r="G37" s="10" t="s">
        <v>968</v>
      </c>
      <c r="H37" s="10" t="s">
        <v>969</v>
      </c>
      <c r="I37" s="10"/>
      <c r="J37" s="10" t="s">
        <v>970</v>
      </c>
      <c r="K37" s="10" t="s">
        <v>648</v>
      </c>
      <c r="L37" s="10" t="e">
        <f>VLOOKUP(A37,#REF!,4,FALSE)</f>
        <v>#REF!</v>
      </c>
      <c r="M37" s="18"/>
    </row>
    <row r="38" spans="1:13" ht="15">
      <c r="A38" s="60" t="s">
        <v>1775</v>
      </c>
      <c r="B38" s="16">
        <v>12026019</v>
      </c>
      <c r="C38" s="16">
        <v>710102601</v>
      </c>
      <c r="D38" s="10" t="s">
        <v>661</v>
      </c>
      <c r="E38" s="10" t="s">
        <v>973</v>
      </c>
      <c r="F38" s="10" t="s">
        <v>1677</v>
      </c>
      <c r="G38" s="10" t="s">
        <v>968</v>
      </c>
      <c r="H38" s="10" t="s">
        <v>969</v>
      </c>
      <c r="I38" s="10"/>
      <c r="J38" s="10" t="s">
        <v>970</v>
      </c>
      <c r="K38" s="10" t="s">
        <v>648</v>
      </c>
      <c r="L38" s="10" t="e">
        <f>VLOOKUP(A38,#REF!,4,FALSE)</f>
        <v>#REF!</v>
      </c>
      <c r="M38" s="18"/>
    </row>
    <row r="39" spans="1:13" ht="15">
      <c r="A39" s="60" t="s">
        <v>1776</v>
      </c>
      <c r="B39" s="16">
        <v>12026024</v>
      </c>
      <c r="C39" s="16">
        <v>710102602</v>
      </c>
      <c r="D39" s="10" t="s">
        <v>647</v>
      </c>
      <c r="E39" s="10" t="s">
        <v>966</v>
      </c>
      <c r="F39" s="10" t="s">
        <v>1677</v>
      </c>
      <c r="G39" s="10" t="s">
        <v>968</v>
      </c>
      <c r="H39" s="10" t="s">
        <v>969</v>
      </c>
      <c r="I39" s="10"/>
      <c r="J39" s="10" t="s">
        <v>970</v>
      </c>
      <c r="K39" s="10" t="s">
        <v>648</v>
      </c>
      <c r="L39" s="10" t="e">
        <f>VLOOKUP(A39,#REF!,4,FALSE)</f>
        <v>#REF!</v>
      </c>
      <c r="M39" s="18"/>
    </row>
    <row r="40" spans="1:13" ht="15">
      <c r="A40" s="60" t="s">
        <v>1777</v>
      </c>
      <c r="B40" s="16">
        <v>12023041</v>
      </c>
      <c r="C40" s="16">
        <v>710102304</v>
      </c>
      <c r="D40" s="10" t="s">
        <v>638</v>
      </c>
      <c r="E40" s="10" t="s">
        <v>973</v>
      </c>
      <c r="F40" s="10" t="s">
        <v>1675</v>
      </c>
      <c r="G40" s="10" t="s">
        <v>968</v>
      </c>
      <c r="H40" s="10" t="s">
        <v>969</v>
      </c>
      <c r="I40" s="10"/>
      <c r="J40" s="10" t="s">
        <v>970</v>
      </c>
      <c r="K40" s="10" t="s">
        <v>651</v>
      </c>
      <c r="L40" s="10" t="e">
        <f>VLOOKUP(A40,#REF!,4,FALSE)</f>
        <v>#REF!</v>
      </c>
      <c r="M40" s="18"/>
    </row>
    <row r="41" spans="1:13" ht="15">
      <c r="A41" s="60" t="s">
        <v>1778</v>
      </c>
      <c r="B41" s="16">
        <v>12023028</v>
      </c>
      <c r="C41" s="16">
        <v>710102302</v>
      </c>
      <c r="D41" s="10" t="s">
        <v>658</v>
      </c>
      <c r="E41" s="10" t="s">
        <v>973</v>
      </c>
      <c r="F41" s="10" t="s">
        <v>1677</v>
      </c>
      <c r="G41" s="10" t="s">
        <v>968</v>
      </c>
      <c r="H41" s="10" t="s">
        <v>969</v>
      </c>
      <c r="I41" s="10"/>
      <c r="J41" s="10" t="s">
        <v>970</v>
      </c>
      <c r="K41" s="10" t="s">
        <v>651</v>
      </c>
      <c r="L41" s="10" t="e">
        <f>VLOOKUP(A41,#REF!,4,FALSE)</f>
        <v>#REF!</v>
      </c>
      <c r="M41" s="18"/>
    </row>
    <row r="42" spans="1:13" ht="15">
      <c r="A42" s="60" t="s">
        <v>1779</v>
      </c>
      <c r="B42" s="16">
        <v>12023023</v>
      </c>
      <c r="C42" s="16">
        <v>710102302</v>
      </c>
      <c r="D42" s="10" t="s">
        <v>644</v>
      </c>
      <c r="E42" s="10" t="s">
        <v>966</v>
      </c>
      <c r="F42" s="10" t="s">
        <v>1677</v>
      </c>
      <c r="G42" s="10" t="s">
        <v>968</v>
      </c>
      <c r="H42" s="10" t="s">
        <v>969</v>
      </c>
      <c r="I42" s="10"/>
      <c r="J42" s="10" t="s">
        <v>970</v>
      </c>
      <c r="K42" s="10" t="s">
        <v>651</v>
      </c>
      <c r="L42" s="10" t="e">
        <f>VLOOKUP(A42,#REF!,4,FALSE)</f>
        <v>#REF!</v>
      </c>
      <c r="M42" s="18"/>
    </row>
    <row r="43" spans="1:13" ht="15">
      <c r="A43" s="60" t="s">
        <v>1780</v>
      </c>
      <c r="B43" s="16">
        <v>12023045</v>
      </c>
      <c r="C43" s="16">
        <v>710102304</v>
      </c>
      <c r="D43" s="10" t="s">
        <v>650</v>
      </c>
      <c r="E43" s="10" t="s">
        <v>966</v>
      </c>
      <c r="F43" s="10" t="s">
        <v>1675</v>
      </c>
      <c r="G43" s="10" t="s">
        <v>968</v>
      </c>
      <c r="H43" s="10" t="s">
        <v>969</v>
      </c>
      <c r="I43" s="10"/>
      <c r="J43" s="10" t="s">
        <v>970</v>
      </c>
      <c r="K43" s="10" t="s">
        <v>651</v>
      </c>
      <c r="L43" s="10" t="e">
        <f>VLOOKUP(A43,#REF!,4,FALSE)</f>
        <v>#REF!</v>
      </c>
      <c r="M43" s="18"/>
    </row>
    <row r="44" spans="1:13" ht="15">
      <c r="A44" s="60" t="s">
        <v>1781</v>
      </c>
      <c r="B44" s="16">
        <v>12023055</v>
      </c>
      <c r="C44" s="16">
        <v>710102305</v>
      </c>
      <c r="D44" s="10" t="s">
        <v>650</v>
      </c>
      <c r="E44" s="10" t="s">
        <v>966</v>
      </c>
      <c r="F44" s="10" t="s">
        <v>1677</v>
      </c>
      <c r="G44" s="10" t="s">
        <v>968</v>
      </c>
      <c r="H44" s="10" t="s">
        <v>969</v>
      </c>
      <c r="I44" s="10"/>
      <c r="J44" s="10" t="s">
        <v>970</v>
      </c>
      <c r="K44" s="10" t="s">
        <v>651</v>
      </c>
      <c r="L44" s="10" t="e">
        <f>VLOOKUP(A44,#REF!,4,FALSE)</f>
        <v>#REF!</v>
      </c>
      <c r="M44" s="18"/>
    </row>
    <row r="45" spans="1:13" ht="15">
      <c r="A45" s="60" t="s">
        <v>1782</v>
      </c>
      <c r="B45" s="16">
        <v>12023047</v>
      </c>
      <c r="C45" s="16">
        <v>710102304</v>
      </c>
      <c r="D45" s="10" t="s">
        <v>655</v>
      </c>
      <c r="E45" s="10" t="s">
        <v>973</v>
      </c>
      <c r="F45" s="10" t="s">
        <v>1675</v>
      </c>
      <c r="G45" s="10" t="s">
        <v>968</v>
      </c>
      <c r="H45" s="10" t="s">
        <v>969</v>
      </c>
      <c r="I45" s="10"/>
      <c r="J45" s="10" t="s">
        <v>970</v>
      </c>
      <c r="K45" s="10" t="s">
        <v>651</v>
      </c>
      <c r="L45" s="10" t="e">
        <f>VLOOKUP(A45,#REF!,4,FALSE)</f>
        <v>#REF!</v>
      </c>
      <c r="M45" s="18"/>
    </row>
    <row r="46" spans="1:13" ht="15">
      <c r="A46" s="60" t="s">
        <v>1783</v>
      </c>
      <c r="B46" s="16">
        <v>12023054</v>
      </c>
      <c r="C46" s="16">
        <v>710102305</v>
      </c>
      <c r="D46" s="10" t="s">
        <v>647</v>
      </c>
      <c r="E46" s="10" t="s">
        <v>966</v>
      </c>
      <c r="F46" s="10" t="s">
        <v>1675</v>
      </c>
      <c r="G46" s="10" t="s">
        <v>968</v>
      </c>
      <c r="H46" s="10" t="s">
        <v>969</v>
      </c>
      <c r="I46" s="10"/>
      <c r="J46" s="10" t="s">
        <v>970</v>
      </c>
      <c r="K46" s="10" t="s">
        <v>651</v>
      </c>
      <c r="L46" s="10" t="e">
        <f>VLOOKUP(A46,#REF!,4,FALSE)</f>
        <v>#REF!</v>
      </c>
      <c r="M46" s="18"/>
    </row>
    <row r="47" spans="1:13" ht="15">
      <c r="A47" s="60" t="s">
        <v>1784</v>
      </c>
      <c r="B47" s="16">
        <v>12021027</v>
      </c>
      <c r="C47" s="16">
        <v>710102102</v>
      </c>
      <c r="D47" s="10" t="s">
        <v>655</v>
      </c>
      <c r="E47" s="10" t="s">
        <v>966</v>
      </c>
      <c r="F47" s="10" t="s">
        <v>1675</v>
      </c>
      <c r="G47" s="10" t="s">
        <v>968</v>
      </c>
      <c r="H47" s="10" t="s">
        <v>969</v>
      </c>
      <c r="I47" s="10"/>
      <c r="J47" s="10" t="s">
        <v>970</v>
      </c>
      <c r="K47" s="10" t="s">
        <v>640</v>
      </c>
      <c r="L47" s="10" t="s">
        <v>649</v>
      </c>
      <c r="M47" s="18"/>
    </row>
    <row r="48" spans="1:13" ht="15">
      <c r="A48" s="60" t="s">
        <v>1785</v>
      </c>
      <c r="B48" s="16">
        <v>12021029</v>
      </c>
      <c r="C48" s="16">
        <v>710102102</v>
      </c>
      <c r="D48" s="10" t="s">
        <v>661</v>
      </c>
      <c r="E48" s="10" t="s">
        <v>966</v>
      </c>
      <c r="F48" s="10" t="s">
        <v>1677</v>
      </c>
      <c r="G48" s="10" t="s">
        <v>968</v>
      </c>
      <c r="H48" s="10" t="s">
        <v>969</v>
      </c>
      <c r="I48" s="10"/>
      <c r="J48" s="10" t="s">
        <v>970</v>
      </c>
      <c r="K48" s="10" t="s">
        <v>640</v>
      </c>
      <c r="L48" s="10" t="s">
        <v>649</v>
      </c>
      <c r="M48" s="18"/>
    </row>
    <row r="49" spans="1:13" ht="15">
      <c r="A49" s="60" t="s">
        <v>1786</v>
      </c>
      <c r="B49" s="16">
        <v>12021038</v>
      </c>
      <c r="C49" s="16">
        <v>710102103</v>
      </c>
      <c r="D49" s="10" t="s">
        <v>658</v>
      </c>
      <c r="E49" s="10" t="s">
        <v>973</v>
      </c>
      <c r="F49" s="10" t="s">
        <v>1675</v>
      </c>
      <c r="G49" s="10" t="s">
        <v>968</v>
      </c>
      <c r="H49" s="10" t="s">
        <v>969</v>
      </c>
      <c r="I49" s="10"/>
      <c r="J49" s="10" t="s">
        <v>970</v>
      </c>
      <c r="K49" s="10" t="s">
        <v>640</v>
      </c>
      <c r="L49" s="10" t="s">
        <v>649</v>
      </c>
      <c r="M49" s="18"/>
    </row>
    <row r="50" spans="1:13" ht="15">
      <c r="A50" s="60" t="s">
        <v>1787</v>
      </c>
      <c r="B50" s="16">
        <v>12021017</v>
      </c>
      <c r="C50" s="16">
        <v>710102101</v>
      </c>
      <c r="D50" s="10" t="s">
        <v>655</v>
      </c>
      <c r="E50" s="10" t="s">
        <v>966</v>
      </c>
      <c r="F50" s="10" t="s">
        <v>1677</v>
      </c>
      <c r="G50" s="10" t="s">
        <v>968</v>
      </c>
      <c r="H50" s="10" t="s">
        <v>969</v>
      </c>
      <c r="I50" s="10"/>
      <c r="J50" s="10" t="s">
        <v>970</v>
      </c>
      <c r="K50" s="10" t="s">
        <v>640</v>
      </c>
      <c r="L50" s="10" t="s">
        <v>649</v>
      </c>
      <c r="M50" s="18"/>
    </row>
    <row r="51" spans="1:13" ht="15">
      <c r="A51" s="60" t="s">
        <v>1788</v>
      </c>
      <c r="B51" s="16">
        <v>12021022</v>
      </c>
      <c r="C51" s="16">
        <v>710102102</v>
      </c>
      <c r="D51" s="10" t="s">
        <v>643</v>
      </c>
      <c r="E51" s="10" t="s">
        <v>973</v>
      </c>
      <c r="F51" s="10" t="s">
        <v>1677</v>
      </c>
      <c r="G51" s="10" t="s">
        <v>968</v>
      </c>
      <c r="H51" s="10" t="s">
        <v>969</v>
      </c>
      <c r="I51" s="10"/>
      <c r="J51" s="10" t="s">
        <v>970</v>
      </c>
      <c r="K51" s="10" t="s">
        <v>640</v>
      </c>
      <c r="L51" s="10" t="s">
        <v>649</v>
      </c>
      <c r="M51" s="18"/>
    </row>
    <row r="52" spans="1:13" ht="15">
      <c r="A52" s="60" t="s">
        <v>1789</v>
      </c>
      <c r="B52" s="16">
        <v>12021013</v>
      </c>
      <c r="C52" s="16">
        <v>710102101</v>
      </c>
      <c r="D52" s="10" t="s">
        <v>644</v>
      </c>
      <c r="E52" s="10" t="s">
        <v>973</v>
      </c>
      <c r="F52" s="10" t="s">
        <v>1675</v>
      </c>
      <c r="G52" s="10" t="s">
        <v>968</v>
      </c>
      <c r="H52" s="10" t="s">
        <v>969</v>
      </c>
      <c r="I52" s="10"/>
      <c r="J52" s="10" t="s">
        <v>970</v>
      </c>
      <c r="K52" s="10" t="s">
        <v>640</v>
      </c>
      <c r="L52" s="10" t="s">
        <v>649</v>
      </c>
      <c r="M52" s="18"/>
    </row>
    <row r="53" spans="1:13" ht="15">
      <c r="A53" s="60" t="s">
        <v>1790</v>
      </c>
      <c r="B53" s="16">
        <v>12021013</v>
      </c>
      <c r="C53" s="16">
        <v>711002101</v>
      </c>
      <c r="D53" s="10" t="s">
        <v>644</v>
      </c>
      <c r="E53" s="10" t="s">
        <v>966</v>
      </c>
      <c r="F53" s="10" t="s">
        <v>1675</v>
      </c>
      <c r="G53" s="10" t="s">
        <v>968</v>
      </c>
      <c r="H53" s="10" t="s">
        <v>1209</v>
      </c>
      <c r="I53" s="10" t="s">
        <v>1714</v>
      </c>
      <c r="J53" s="10" t="s">
        <v>959</v>
      </c>
      <c r="K53" s="10" t="s">
        <v>673</v>
      </c>
      <c r="L53" s="10" t="e">
        <f>VLOOKUP(A53,#REF!,4,FALSE)</f>
        <v>#REF!</v>
      </c>
      <c r="M53" s="18"/>
    </row>
    <row r="54" spans="1:13" ht="15">
      <c r="A54" s="60" t="s">
        <v>1791</v>
      </c>
      <c r="B54" s="16">
        <v>12021014</v>
      </c>
      <c r="C54" s="16">
        <v>711002101</v>
      </c>
      <c r="D54" s="10" t="s">
        <v>647</v>
      </c>
      <c r="E54" s="10" t="s">
        <v>966</v>
      </c>
      <c r="F54" s="10" t="s">
        <v>1675</v>
      </c>
      <c r="G54" s="10" t="s">
        <v>968</v>
      </c>
      <c r="H54" s="10" t="s">
        <v>1209</v>
      </c>
      <c r="I54" s="10" t="s">
        <v>1714</v>
      </c>
      <c r="J54" s="10" t="s">
        <v>959</v>
      </c>
      <c r="K54" s="10" t="s">
        <v>673</v>
      </c>
      <c r="L54" s="10" t="e">
        <f>VLOOKUP(A54,#REF!,4,FALSE)</f>
        <v>#REF!</v>
      </c>
      <c r="M54" s="18"/>
    </row>
    <row r="55" spans="1:13" ht="15">
      <c r="A55" s="60" t="s">
        <v>1792</v>
      </c>
      <c r="B55" s="16">
        <v>12021012</v>
      </c>
      <c r="C55" s="16">
        <v>711002101</v>
      </c>
      <c r="D55" s="10" t="s">
        <v>643</v>
      </c>
      <c r="E55" s="10" t="s">
        <v>966</v>
      </c>
      <c r="F55" s="10" t="s">
        <v>1675</v>
      </c>
      <c r="G55" s="10" t="s">
        <v>968</v>
      </c>
      <c r="H55" s="10" t="s">
        <v>1209</v>
      </c>
      <c r="I55" s="10" t="s">
        <v>1714</v>
      </c>
      <c r="J55" s="10" t="s">
        <v>959</v>
      </c>
      <c r="K55" s="10" t="s">
        <v>673</v>
      </c>
      <c r="L55" s="10" t="e">
        <f>VLOOKUP(A55,#REF!,4,FALSE)</f>
        <v>#REF!</v>
      </c>
      <c r="M55" s="18"/>
    </row>
    <row r="56" spans="1:13" ht="15">
      <c r="A56" s="60" t="s">
        <v>1793</v>
      </c>
      <c r="B56" s="16">
        <v>12021011</v>
      </c>
      <c r="C56" s="16">
        <v>711002101</v>
      </c>
      <c r="D56" s="10" t="s">
        <v>638</v>
      </c>
      <c r="E56" s="10" t="s">
        <v>966</v>
      </c>
      <c r="F56" s="10" t="s">
        <v>1675</v>
      </c>
      <c r="G56" s="10" t="s">
        <v>968</v>
      </c>
      <c r="H56" s="10" t="s">
        <v>1209</v>
      </c>
      <c r="I56" s="10" t="s">
        <v>1714</v>
      </c>
      <c r="J56" s="10" t="s">
        <v>959</v>
      </c>
      <c r="K56" s="10" t="s">
        <v>673</v>
      </c>
      <c r="L56" s="10" t="e">
        <f>VLOOKUP(A56,#REF!,4,FALSE)</f>
        <v>#REF!</v>
      </c>
      <c r="M56" s="18"/>
    </row>
    <row r="57" spans="1:13" ht="15">
      <c r="A57" s="60" t="s">
        <v>1794</v>
      </c>
      <c r="B57" s="16">
        <v>12021079</v>
      </c>
      <c r="C57" s="16">
        <v>711002107</v>
      </c>
      <c r="D57" s="10" t="s">
        <v>661</v>
      </c>
      <c r="E57" s="10" t="s">
        <v>966</v>
      </c>
      <c r="F57" s="10" t="s">
        <v>1675</v>
      </c>
      <c r="G57" s="10" t="s">
        <v>968</v>
      </c>
      <c r="H57" s="10" t="s">
        <v>1209</v>
      </c>
      <c r="I57" s="10" t="s">
        <v>1714</v>
      </c>
      <c r="J57" s="10" t="s">
        <v>959</v>
      </c>
      <c r="K57" s="10" t="s">
        <v>673</v>
      </c>
      <c r="L57" s="10" t="e">
        <f>VLOOKUP(A57,#REF!,4,FALSE)</f>
        <v>#REF!</v>
      </c>
      <c r="M57" s="18"/>
    </row>
  </sheetData>
  <autoFilter ref="A1:L57"/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  <hyperlink ref="A22" r:id="rId21"/>
    <hyperlink ref="A23" r:id="rId22"/>
    <hyperlink ref="A24" r:id="rId23"/>
    <hyperlink ref="A25" r:id="rId24"/>
    <hyperlink ref="A26" r:id="rId25"/>
    <hyperlink ref="A27" r:id="rId26"/>
    <hyperlink ref="A28" r:id="rId27"/>
    <hyperlink ref="A29" r:id="rId28"/>
    <hyperlink ref="A30" r:id="rId29"/>
    <hyperlink ref="A31" r:id="rId30"/>
    <hyperlink ref="A32" r:id="rId31"/>
    <hyperlink ref="A33" r:id="rId32"/>
    <hyperlink ref="A34" r:id="rId33"/>
    <hyperlink ref="A35" r:id="rId34"/>
    <hyperlink ref="A36" r:id="rId35"/>
    <hyperlink ref="A37" r:id="rId36"/>
    <hyperlink ref="A38" r:id="rId37"/>
    <hyperlink ref="A39" r:id="rId38"/>
    <hyperlink ref="A40" r:id="rId39"/>
    <hyperlink ref="A41" r:id="rId40"/>
    <hyperlink ref="A42" r:id="rId41"/>
    <hyperlink ref="A43" r:id="rId42"/>
    <hyperlink ref="A44" r:id="rId43"/>
    <hyperlink ref="A45" r:id="rId44"/>
    <hyperlink ref="A46" r:id="rId45"/>
    <hyperlink ref="A47" r:id="rId46"/>
    <hyperlink ref="A48" r:id="rId47"/>
    <hyperlink ref="A49" r:id="rId48"/>
    <hyperlink ref="A50" r:id="rId49"/>
    <hyperlink ref="A51" r:id="rId50"/>
    <hyperlink ref="A52" r:id="rId51"/>
    <hyperlink ref="A53" r:id="rId52"/>
    <hyperlink ref="A54" r:id="rId53"/>
    <hyperlink ref="A55" r:id="rId54"/>
    <hyperlink ref="A56" r:id="rId55"/>
    <hyperlink ref="A57" r:id="rId5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Master</vt:lpstr>
      <vt:lpstr>Fasih_2312</vt:lpstr>
      <vt:lpstr>Fasih_2712</vt:lpstr>
      <vt:lpstr>Ubinan_Padi</vt:lpstr>
      <vt:lpstr>Pergantian Sampel Jagung</vt:lpstr>
      <vt:lpstr>24S3_Ubinan_Palawija</vt:lpstr>
      <vt:lpstr>25S1_Listing_Palawija</vt:lpstr>
      <vt:lpstr>Fasih_0107</vt:lpstr>
      <vt:lpstr>Fasih_0117</vt:lpstr>
      <vt:lpstr>Fasih_0130</vt:lpstr>
      <vt:lpstr>Peserta Briefing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2025-03-12T00:28:16Z</dcterms:created>
  <dcterms:modified xsi:type="dcterms:W3CDTF">2025-07-15T03:51:04Z</dcterms:modified>
</cp:coreProperties>
</file>